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Ａサッカーその他\地区協会\芳賀オープン大会\24結果\"/>
    </mc:Choice>
  </mc:AlternateContent>
  <bookViews>
    <workbookView xWindow="32760" yWindow="5100" windowWidth="21570" windowHeight="5160" tabRatio="819" activeTab="2"/>
  </bookViews>
  <sheets>
    <sheet name="大会要項" sheetId="93" r:id="rId1"/>
    <sheet name="1日目 " sheetId="97" r:id="rId2"/>
    <sheet name="1日目  (印刷用)" sheetId="102" r:id="rId3"/>
    <sheet name="Sheet4" sheetId="103" r:id="rId4"/>
    <sheet name="2日目" sheetId="99" r:id="rId5"/>
  </sheets>
  <definedNames>
    <definedName name="_xlnm.Print_Area" localSheetId="1">'1日目 '!$A$1:$AA$108</definedName>
    <definedName name="_xlnm.Print_Area" localSheetId="2">'1日目  (印刷用)'!$A$1:$AA$108</definedName>
  </definedNames>
  <calcPr calcId="152511"/>
</workbook>
</file>

<file path=xl/calcChain.xml><?xml version="1.0" encoding="utf-8"?>
<calcChain xmlns="http://schemas.openxmlformats.org/spreadsheetml/2006/main">
  <c r="X108" i="102" l="1"/>
  <c r="T108" i="102"/>
  <c r="P108" i="102"/>
  <c r="M108" i="102"/>
  <c r="E108" i="102"/>
  <c r="X107" i="102"/>
  <c r="T107" i="102"/>
  <c r="P107" i="102"/>
  <c r="M107" i="102"/>
  <c r="E107" i="102"/>
  <c r="X105" i="102"/>
  <c r="T105" i="102"/>
  <c r="P105" i="102"/>
  <c r="M105" i="102"/>
  <c r="E105" i="102"/>
  <c r="X104" i="102"/>
  <c r="T104" i="102"/>
  <c r="P104" i="102"/>
  <c r="M104" i="102"/>
  <c r="E104" i="102"/>
  <c r="X102" i="102"/>
  <c r="T102" i="102"/>
  <c r="P102" i="102"/>
  <c r="M102" i="102"/>
  <c r="E102" i="102"/>
  <c r="X101" i="102"/>
  <c r="T101" i="102"/>
  <c r="P101" i="102"/>
  <c r="M101" i="102"/>
  <c r="E101" i="102"/>
  <c r="M94" i="102"/>
  <c r="J94" i="102"/>
  <c r="G94" i="102"/>
  <c r="D94" i="102"/>
  <c r="X90" i="102"/>
  <c r="T90" i="102"/>
  <c r="P90" i="102"/>
  <c r="M90" i="102"/>
  <c r="E90" i="102"/>
  <c r="X89" i="102"/>
  <c r="T89" i="102"/>
  <c r="P89" i="102"/>
  <c r="M89" i="102"/>
  <c r="E89" i="102"/>
  <c r="X87" i="102"/>
  <c r="T87" i="102"/>
  <c r="P87" i="102"/>
  <c r="M87" i="102"/>
  <c r="E87" i="102"/>
  <c r="X86" i="102"/>
  <c r="T86" i="102"/>
  <c r="P86" i="102"/>
  <c r="M86" i="102"/>
  <c r="E86" i="102"/>
  <c r="X84" i="102"/>
  <c r="T84" i="102"/>
  <c r="P84" i="102"/>
  <c r="M84" i="102"/>
  <c r="E84" i="102"/>
  <c r="X83" i="102"/>
  <c r="T83" i="102"/>
  <c r="P83" i="102"/>
  <c r="M83" i="102"/>
  <c r="E83" i="102"/>
  <c r="M76" i="102"/>
  <c r="J76" i="102"/>
  <c r="G76" i="102"/>
  <c r="D76" i="102"/>
  <c r="X72" i="102"/>
  <c r="T72" i="102"/>
  <c r="P72" i="102"/>
  <c r="M72" i="102"/>
  <c r="E72" i="102"/>
  <c r="X71" i="102"/>
  <c r="T71" i="102"/>
  <c r="P71" i="102"/>
  <c r="M71" i="102"/>
  <c r="E71" i="102"/>
  <c r="X69" i="102"/>
  <c r="T69" i="102"/>
  <c r="P69" i="102"/>
  <c r="M69" i="102"/>
  <c r="E69" i="102"/>
  <c r="X68" i="102"/>
  <c r="T68" i="102"/>
  <c r="P68" i="102"/>
  <c r="M68" i="102"/>
  <c r="E68" i="102"/>
  <c r="X66" i="102"/>
  <c r="T66" i="102"/>
  <c r="P66" i="102"/>
  <c r="M66" i="102"/>
  <c r="E66" i="102"/>
  <c r="X65" i="102"/>
  <c r="T65" i="102"/>
  <c r="P65" i="102"/>
  <c r="M65" i="102"/>
  <c r="E65" i="102"/>
  <c r="M58" i="102"/>
  <c r="J58" i="102"/>
  <c r="G58" i="102"/>
  <c r="D58" i="102"/>
  <c r="X54" i="102"/>
  <c r="T54" i="102"/>
  <c r="P54" i="102"/>
  <c r="M54" i="102"/>
  <c r="E54" i="102"/>
  <c r="X53" i="102"/>
  <c r="T53" i="102"/>
  <c r="P53" i="102"/>
  <c r="M53" i="102"/>
  <c r="E53" i="102"/>
  <c r="X51" i="102"/>
  <c r="T51" i="102"/>
  <c r="P51" i="102"/>
  <c r="M51" i="102"/>
  <c r="E51" i="102"/>
  <c r="X50" i="102"/>
  <c r="T50" i="102"/>
  <c r="P50" i="102"/>
  <c r="M50" i="102"/>
  <c r="E50" i="102"/>
  <c r="X48" i="102"/>
  <c r="T48" i="102"/>
  <c r="P48" i="102"/>
  <c r="M48" i="102"/>
  <c r="E48" i="102"/>
  <c r="X47" i="102"/>
  <c r="T47" i="102"/>
  <c r="P47" i="102"/>
  <c r="M47" i="102"/>
  <c r="E47" i="102"/>
  <c r="M40" i="102"/>
  <c r="J40" i="102"/>
  <c r="G40" i="102"/>
  <c r="D40" i="102"/>
  <c r="X36" i="102"/>
  <c r="T36" i="102"/>
  <c r="P36" i="102"/>
  <c r="M36" i="102"/>
  <c r="E36" i="102"/>
  <c r="X35" i="102"/>
  <c r="T35" i="102"/>
  <c r="P35" i="102"/>
  <c r="M35" i="102"/>
  <c r="E35" i="102"/>
  <c r="X33" i="102"/>
  <c r="T33" i="102"/>
  <c r="P33" i="102"/>
  <c r="M33" i="102"/>
  <c r="E33" i="102"/>
  <c r="X32" i="102"/>
  <c r="T32" i="102"/>
  <c r="P32" i="102"/>
  <c r="M32" i="102"/>
  <c r="E32" i="102"/>
  <c r="X30" i="102"/>
  <c r="T30" i="102"/>
  <c r="P30" i="102"/>
  <c r="M30" i="102"/>
  <c r="E30" i="102"/>
  <c r="X29" i="102"/>
  <c r="T29" i="102"/>
  <c r="P29" i="102"/>
  <c r="M29" i="102"/>
  <c r="E29" i="102"/>
  <c r="M22" i="102"/>
  <c r="J22" i="102"/>
  <c r="G22" i="102"/>
  <c r="D22" i="102"/>
  <c r="X18" i="102"/>
  <c r="T18" i="102"/>
  <c r="P18" i="102"/>
  <c r="M18" i="102"/>
  <c r="E18" i="102"/>
  <c r="X17" i="102"/>
  <c r="T17" i="102"/>
  <c r="P17" i="102"/>
  <c r="M17" i="102"/>
  <c r="E17" i="102"/>
  <c r="X15" i="102"/>
  <c r="T15" i="102"/>
  <c r="P15" i="102"/>
  <c r="M15" i="102"/>
  <c r="E15" i="102"/>
  <c r="X14" i="102"/>
  <c r="T14" i="102"/>
  <c r="P14" i="102"/>
  <c r="M14" i="102"/>
  <c r="E14" i="102"/>
  <c r="X12" i="102"/>
  <c r="T12" i="102"/>
  <c r="P12" i="102"/>
  <c r="M12" i="102"/>
  <c r="E12" i="102"/>
  <c r="X11" i="102"/>
  <c r="T11" i="102"/>
  <c r="P11" i="102"/>
  <c r="M11" i="102"/>
  <c r="E11" i="102"/>
  <c r="M4" i="102"/>
  <c r="J4" i="102"/>
  <c r="G4" i="102"/>
  <c r="D4" i="102"/>
  <c r="P15" i="97"/>
  <c r="P33" i="97"/>
  <c r="P51" i="97"/>
  <c r="P69" i="97"/>
  <c r="P87" i="97"/>
  <c r="P105" i="97"/>
  <c r="X72" i="97"/>
  <c r="T72" i="97"/>
  <c r="P72" i="97"/>
  <c r="M72" i="97"/>
  <c r="E72" i="97"/>
  <c r="X71" i="97"/>
  <c r="T71" i="97"/>
  <c r="P71" i="97"/>
  <c r="M71" i="97"/>
  <c r="E71" i="97"/>
  <c r="X69" i="97"/>
  <c r="T69" i="97"/>
  <c r="M69" i="97"/>
  <c r="E69" i="97"/>
  <c r="X68" i="97"/>
  <c r="T68" i="97"/>
  <c r="P68" i="97"/>
  <c r="M68" i="97"/>
  <c r="E68" i="97"/>
  <c r="X66" i="97"/>
  <c r="T66" i="97"/>
  <c r="P66" i="97"/>
  <c r="M66" i="97"/>
  <c r="E66" i="97"/>
  <c r="X65" i="97"/>
  <c r="T65" i="97"/>
  <c r="P65" i="97"/>
  <c r="M65" i="97"/>
  <c r="E65" i="97"/>
  <c r="O61" i="97"/>
  <c r="J62" i="97" s="1"/>
  <c r="M61" i="97"/>
  <c r="L62" i="97" s="1"/>
  <c r="O60" i="97"/>
  <c r="G62" i="97" s="1"/>
  <c r="M60" i="97"/>
  <c r="I62" i="97" s="1"/>
  <c r="L60" i="97"/>
  <c r="G61" i="97" s="1"/>
  <c r="J60" i="97"/>
  <c r="I61" i="97" s="1"/>
  <c r="O59" i="97"/>
  <c r="D62" i="97" s="1"/>
  <c r="M59" i="97"/>
  <c r="F62" i="97" s="1"/>
  <c r="L59" i="97"/>
  <c r="D61" i="97" s="1"/>
  <c r="J59" i="97"/>
  <c r="F61" i="97" s="1"/>
  <c r="I59" i="97"/>
  <c r="D60" i="97" s="1"/>
  <c r="G59" i="97"/>
  <c r="F60" i="97" s="1"/>
  <c r="M58" i="97"/>
  <c r="J58" i="97"/>
  <c r="G58" i="97"/>
  <c r="D58" i="97"/>
  <c r="X54" i="97"/>
  <c r="T54" i="97"/>
  <c r="P54" i="97"/>
  <c r="M54" i="97"/>
  <c r="E54" i="97"/>
  <c r="X53" i="97"/>
  <c r="T53" i="97"/>
  <c r="P53" i="97"/>
  <c r="M53" i="97"/>
  <c r="E53" i="97"/>
  <c r="X51" i="97"/>
  <c r="T51" i="97"/>
  <c r="M51" i="97"/>
  <c r="E51" i="97"/>
  <c r="X50" i="97"/>
  <c r="T50" i="97"/>
  <c r="P50" i="97"/>
  <c r="M50" i="97"/>
  <c r="E50" i="97"/>
  <c r="X48" i="97"/>
  <c r="T48" i="97"/>
  <c r="P48" i="97"/>
  <c r="M48" i="97"/>
  <c r="E48" i="97"/>
  <c r="X47" i="97"/>
  <c r="T47" i="97"/>
  <c r="P47" i="97"/>
  <c r="M47" i="97"/>
  <c r="E47" i="97"/>
  <c r="O43" i="97"/>
  <c r="J44" i="97" s="1"/>
  <c r="M43" i="97"/>
  <c r="L44" i="97" s="1"/>
  <c r="O42" i="97"/>
  <c r="G44" i="97" s="1"/>
  <c r="M42" i="97"/>
  <c r="I44" i="97" s="1"/>
  <c r="L42" i="97"/>
  <c r="G43" i="97" s="1"/>
  <c r="J42" i="97"/>
  <c r="I43" i="97" s="1"/>
  <c r="O41" i="97"/>
  <c r="D44" i="97" s="1"/>
  <c r="M41" i="97"/>
  <c r="F44" i="97" s="1"/>
  <c r="L41" i="97"/>
  <c r="D43" i="97" s="1"/>
  <c r="J41" i="97"/>
  <c r="F43" i="97" s="1"/>
  <c r="I41" i="97"/>
  <c r="D42" i="97" s="1"/>
  <c r="G41" i="97"/>
  <c r="M40" i="97"/>
  <c r="J40" i="97"/>
  <c r="G40" i="97"/>
  <c r="D40" i="97"/>
  <c r="X36" i="97"/>
  <c r="T36" i="97"/>
  <c r="P36" i="97"/>
  <c r="M36" i="97"/>
  <c r="E36" i="97"/>
  <c r="X35" i="97"/>
  <c r="T35" i="97"/>
  <c r="P35" i="97"/>
  <c r="M35" i="97"/>
  <c r="E35" i="97"/>
  <c r="X33" i="97"/>
  <c r="T33" i="97"/>
  <c r="M33" i="97"/>
  <c r="E33" i="97"/>
  <c r="X32" i="97"/>
  <c r="T32" i="97"/>
  <c r="P32" i="97"/>
  <c r="M32" i="97"/>
  <c r="E32" i="97"/>
  <c r="X30" i="97"/>
  <c r="T30" i="97"/>
  <c r="P30" i="97"/>
  <c r="M30" i="97"/>
  <c r="E30" i="97"/>
  <c r="X29" i="97"/>
  <c r="T29" i="97"/>
  <c r="P29" i="97"/>
  <c r="M29" i="97"/>
  <c r="E29" i="97"/>
  <c r="O25" i="97"/>
  <c r="J26" i="97" s="1"/>
  <c r="M25" i="97"/>
  <c r="L26" i="97" s="1"/>
  <c r="O24" i="97"/>
  <c r="G26" i="97" s="1"/>
  <c r="M24" i="97"/>
  <c r="I26" i="97" s="1"/>
  <c r="L24" i="97"/>
  <c r="G25" i="97" s="1"/>
  <c r="J24" i="97"/>
  <c r="I25" i="97" s="1"/>
  <c r="O23" i="97"/>
  <c r="D26" i="97" s="1"/>
  <c r="M23" i="97"/>
  <c r="F26" i="97" s="1"/>
  <c r="L23" i="97"/>
  <c r="D25" i="97" s="1"/>
  <c r="J23" i="97"/>
  <c r="F25" i="97" s="1"/>
  <c r="I23" i="97"/>
  <c r="D24" i="97" s="1"/>
  <c r="G23" i="97"/>
  <c r="F24" i="97" s="1"/>
  <c r="M22" i="97"/>
  <c r="J22" i="97"/>
  <c r="G22" i="97"/>
  <c r="D22" i="97"/>
  <c r="X18" i="97"/>
  <c r="T18" i="97"/>
  <c r="P18" i="97"/>
  <c r="M18" i="97"/>
  <c r="E18" i="97"/>
  <c r="X17" i="97"/>
  <c r="T17" i="97"/>
  <c r="P17" i="97"/>
  <c r="M17" i="97"/>
  <c r="E17" i="97"/>
  <c r="X15" i="97"/>
  <c r="T15" i="97"/>
  <c r="M15" i="97"/>
  <c r="E15" i="97"/>
  <c r="X14" i="97"/>
  <c r="T14" i="97"/>
  <c r="P14" i="97"/>
  <c r="M14" i="97"/>
  <c r="E14" i="97"/>
  <c r="X12" i="97"/>
  <c r="T12" i="97"/>
  <c r="P12" i="97"/>
  <c r="M12" i="97"/>
  <c r="E12" i="97"/>
  <c r="X11" i="97"/>
  <c r="T11" i="97"/>
  <c r="P11" i="97"/>
  <c r="M11" i="97"/>
  <c r="E11" i="97"/>
  <c r="O7" i="97"/>
  <c r="J8" i="97" s="1"/>
  <c r="M7" i="97"/>
  <c r="L8" i="97" s="1"/>
  <c r="O6" i="97"/>
  <c r="G8" i="97" s="1"/>
  <c r="M6" i="97"/>
  <c r="I8" i="97" s="1"/>
  <c r="L6" i="97"/>
  <c r="G7" i="97" s="1"/>
  <c r="J6" i="97"/>
  <c r="I7" i="97" s="1"/>
  <c r="O5" i="97"/>
  <c r="D8" i="97" s="1"/>
  <c r="M5" i="97"/>
  <c r="F8" i="97" s="1"/>
  <c r="L5" i="97"/>
  <c r="D7" i="97" s="1"/>
  <c r="J5" i="97"/>
  <c r="F7" i="97" s="1"/>
  <c r="I5" i="97"/>
  <c r="D6" i="97" s="1"/>
  <c r="G5" i="97"/>
  <c r="M4" i="97"/>
  <c r="J4" i="97"/>
  <c r="G4" i="97"/>
  <c r="D4" i="97"/>
  <c r="V41" i="97" l="1"/>
  <c r="V6" i="97"/>
  <c r="S8" i="97"/>
  <c r="V42" i="97"/>
  <c r="S43" i="97"/>
  <c r="V62" i="97"/>
  <c r="V5" i="97"/>
  <c r="V61" i="97"/>
  <c r="V25" i="97"/>
  <c r="V59" i="97"/>
  <c r="S62" i="97"/>
  <c r="S44" i="97"/>
  <c r="S61" i="97"/>
  <c r="S60" i="97"/>
  <c r="V60" i="97"/>
  <c r="V43" i="97"/>
  <c r="V44" i="97"/>
  <c r="F42" i="97"/>
  <c r="S42" i="97" s="1"/>
  <c r="S59" i="97"/>
  <c r="S41" i="97"/>
  <c r="V8" i="97"/>
  <c r="V7" i="97"/>
  <c r="V24" i="97"/>
  <c r="S24" i="97"/>
  <c r="V26" i="97"/>
  <c r="S26" i="97"/>
  <c r="S7" i="97"/>
  <c r="S25" i="97"/>
  <c r="F6" i="97"/>
  <c r="V23" i="97"/>
  <c r="S23" i="97"/>
  <c r="S5" i="97"/>
  <c r="S6" i="97"/>
  <c r="AS109" i="99"/>
  <c r="AS108" i="99"/>
  <c r="AS107" i="99"/>
  <c r="AS104" i="99"/>
  <c r="AS103" i="99"/>
  <c r="AS102" i="99"/>
  <c r="AS77" i="99"/>
  <c r="AS76" i="99"/>
  <c r="AS75" i="99"/>
  <c r="AS72" i="99"/>
  <c r="AS71" i="99"/>
  <c r="AS70" i="99"/>
  <c r="AS45" i="99"/>
  <c r="AS44" i="99"/>
  <c r="AS43" i="99"/>
  <c r="AS40" i="99"/>
  <c r="AS39" i="99"/>
  <c r="AS38" i="99"/>
  <c r="M128" i="99" l="1"/>
  <c r="M127" i="99"/>
  <c r="M126" i="99"/>
  <c r="H126" i="99"/>
  <c r="AL123" i="99" s="1"/>
  <c r="D123" i="99"/>
  <c r="D122" i="99"/>
  <c r="D121" i="99"/>
  <c r="E119" i="99"/>
  <c r="AC117" i="99"/>
  <c r="Z117" i="99"/>
  <c r="W117" i="99"/>
  <c r="T117" i="99"/>
  <c r="P117" i="99"/>
  <c r="H117" i="99"/>
  <c r="AC116" i="99"/>
  <c r="Z116" i="99"/>
  <c r="W116" i="99"/>
  <c r="T116" i="99"/>
  <c r="P116" i="99"/>
  <c r="H116" i="99"/>
  <c r="AC115" i="99"/>
  <c r="Z115" i="99"/>
  <c r="W115" i="99"/>
  <c r="T115" i="99"/>
  <c r="P115" i="99"/>
  <c r="H115" i="99"/>
  <c r="AC114" i="99"/>
  <c r="Z114" i="99"/>
  <c r="W114" i="99"/>
  <c r="T114" i="99"/>
  <c r="P114" i="99"/>
  <c r="H114" i="99"/>
  <c r="AC113" i="99"/>
  <c r="Z113" i="99"/>
  <c r="W113" i="99"/>
  <c r="T113" i="99"/>
  <c r="P113" i="99"/>
  <c r="H113" i="99"/>
  <c r="AC112" i="99"/>
  <c r="Z112" i="99"/>
  <c r="W112" i="99"/>
  <c r="T112" i="99"/>
  <c r="P112" i="99"/>
  <c r="H112" i="99"/>
  <c r="O108" i="99"/>
  <c r="H109" i="99" s="1"/>
  <c r="K108" i="99"/>
  <c r="O107" i="99"/>
  <c r="E109" i="99" s="1"/>
  <c r="K107" i="99"/>
  <c r="AL107" i="99" s="1"/>
  <c r="J107" i="99"/>
  <c r="E108" i="99" s="1"/>
  <c r="H107" i="99"/>
  <c r="K106" i="99"/>
  <c r="H106" i="99"/>
  <c r="E106" i="99"/>
  <c r="O103" i="99"/>
  <c r="H104" i="99" s="1"/>
  <c r="K103" i="99"/>
  <c r="O102" i="99"/>
  <c r="E104" i="99" s="1"/>
  <c r="K102" i="99"/>
  <c r="J102" i="99"/>
  <c r="E103" i="99" s="1"/>
  <c r="H102" i="99"/>
  <c r="K101" i="99"/>
  <c r="H101" i="99"/>
  <c r="E101" i="99"/>
  <c r="G104" i="99" l="1"/>
  <c r="AJ104" i="99" s="1"/>
  <c r="AL102" i="99"/>
  <c r="AM102" i="99" s="1"/>
  <c r="P102" i="99" s="1"/>
  <c r="G108" i="99"/>
  <c r="AJ108" i="99" s="1"/>
  <c r="AK107" i="99"/>
  <c r="AM107" i="99"/>
  <c r="P107" i="99" s="1"/>
  <c r="G109" i="99"/>
  <c r="AJ109" i="99" s="1"/>
  <c r="G103" i="99"/>
  <c r="AJ103" i="99" s="1"/>
  <c r="AM103" i="99" s="1"/>
  <c r="P103" i="99" s="1"/>
  <c r="AT103" i="99" s="1"/>
  <c r="AK102" i="99"/>
  <c r="J104" i="99"/>
  <c r="AK104" i="99" s="1"/>
  <c r="AL103" i="99"/>
  <c r="J109" i="99"/>
  <c r="AK109" i="99" s="1"/>
  <c r="AL108" i="99"/>
  <c r="AT102" i="99"/>
  <c r="Y102" i="99" s="1"/>
  <c r="AO102" i="99"/>
  <c r="AR102" i="99"/>
  <c r="AT107" i="99"/>
  <c r="Y107" i="99" s="1"/>
  <c r="AO107" i="99"/>
  <c r="AR107" i="99"/>
  <c r="S103" i="99"/>
  <c r="AP103" i="99" s="1"/>
  <c r="V103" i="99"/>
  <c r="AQ103" i="99" s="1"/>
  <c r="S109" i="99"/>
  <c r="AP109" i="99" s="1"/>
  <c r="V109" i="99"/>
  <c r="S104" i="99"/>
  <c r="AP104" i="99" s="1"/>
  <c r="V104" i="99"/>
  <c r="S108" i="99"/>
  <c r="AP108" i="99" s="1"/>
  <c r="V108" i="99"/>
  <c r="AQ108" i="99" s="1"/>
  <c r="S107" i="99"/>
  <c r="AP107" i="99" s="1"/>
  <c r="V102" i="99"/>
  <c r="S102" i="99"/>
  <c r="AP102" i="99" s="1"/>
  <c r="V107" i="99"/>
  <c r="AQ102" i="99" l="1"/>
  <c r="AQ104" i="99"/>
  <c r="AM108" i="99"/>
  <c r="P108" i="99" s="1"/>
  <c r="AQ107" i="99"/>
  <c r="AQ109" i="99"/>
  <c r="AR103" i="99"/>
  <c r="M116" i="99" s="1"/>
  <c r="AM109" i="99"/>
  <c r="P109" i="99" s="1"/>
  <c r="AM104" i="99"/>
  <c r="P104" i="99" s="1"/>
  <c r="AI123" i="99"/>
  <c r="M114" i="99"/>
  <c r="M112" i="99"/>
  <c r="M113" i="99"/>
  <c r="M115" i="99"/>
  <c r="P126" i="99"/>
  <c r="AP123" i="99" s="1"/>
  <c r="AL126" i="99" s="1"/>
  <c r="Y103" i="99"/>
  <c r="M96" i="99"/>
  <c r="M95" i="99"/>
  <c r="M94" i="99"/>
  <c r="H94" i="99"/>
  <c r="AL91" i="99" s="1"/>
  <c r="D91" i="99"/>
  <c r="D90" i="99"/>
  <c r="D89" i="99"/>
  <c r="E87" i="99"/>
  <c r="AC85" i="99"/>
  <c r="Z85" i="99"/>
  <c r="W85" i="99"/>
  <c r="T85" i="99"/>
  <c r="P85" i="99"/>
  <c r="H85" i="99"/>
  <c r="AC84" i="99"/>
  <c r="Z84" i="99"/>
  <c r="W84" i="99"/>
  <c r="T84" i="99"/>
  <c r="P84" i="99"/>
  <c r="H84" i="99"/>
  <c r="AC83" i="99"/>
  <c r="Z83" i="99"/>
  <c r="W83" i="99"/>
  <c r="T83" i="99"/>
  <c r="P83" i="99"/>
  <c r="H83" i="99"/>
  <c r="AC82" i="99"/>
  <c r="Z82" i="99"/>
  <c r="W82" i="99"/>
  <c r="T82" i="99"/>
  <c r="P82" i="99"/>
  <c r="H82" i="99"/>
  <c r="AC81" i="99"/>
  <c r="Z81" i="99"/>
  <c r="W81" i="99"/>
  <c r="T81" i="99"/>
  <c r="P81" i="99"/>
  <c r="H81" i="99"/>
  <c r="AC80" i="99"/>
  <c r="Z80" i="99"/>
  <c r="W80" i="99"/>
  <c r="T80" i="99"/>
  <c r="P80" i="99"/>
  <c r="H80" i="99"/>
  <c r="O76" i="99"/>
  <c r="H77" i="99" s="1"/>
  <c r="K76" i="99"/>
  <c r="AL76" i="99" s="1"/>
  <c r="O75" i="99"/>
  <c r="E77" i="99" s="1"/>
  <c r="K75" i="99"/>
  <c r="J75" i="99"/>
  <c r="E76" i="99" s="1"/>
  <c r="H75" i="99"/>
  <c r="K74" i="99"/>
  <c r="H74" i="99"/>
  <c r="E74" i="99"/>
  <c r="O71" i="99"/>
  <c r="H72" i="99" s="1"/>
  <c r="K71" i="99"/>
  <c r="AL71" i="99" s="1"/>
  <c r="O70" i="99"/>
  <c r="E72" i="99" s="1"/>
  <c r="K70" i="99"/>
  <c r="J70" i="99"/>
  <c r="E71" i="99" s="1"/>
  <c r="H70" i="99"/>
  <c r="K69" i="99"/>
  <c r="H69" i="99"/>
  <c r="E69" i="99"/>
  <c r="M64" i="99"/>
  <c r="M63" i="99"/>
  <c r="M62" i="99"/>
  <c r="H62" i="99"/>
  <c r="AL59" i="99" s="1"/>
  <c r="D59" i="99"/>
  <c r="D58" i="99"/>
  <c r="D57" i="99"/>
  <c r="E55" i="99"/>
  <c r="AC53" i="99"/>
  <c r="Z53" i="99"/>
  <c r="W53" i="99"/>
  <c r="T53" i="99"/>
  <c r="P53" i="99"/>
  <c r="H53" i="99"/>
  <c r="AC52" i="99"/>
  <c r="Z52" i="99"/>
  <c r="W52" i="99"/>
  <c r="T52" i="99"/>
  <c r="P52" i="99"/>
  <c r="H52" i="99"/>
  <c r="AC51" i="99"/>
  <c r="Z51" i="99"/>
  <c r="W51" i="99"/>
  <c r="T51" i="99"/>
  <c r="P51" i="99"/>
  <c r="H51" i="99"/>
  <c r="AC50" i="99"/>
  <c r="Z50" i="99"/>
  <c r="W50" i="99"/>
  <c r="T50" i="99"/>
  <c r="P50" i="99"/>
  <c r="H50" i="99"/>
  <c r="AC49" i="99"/>
  <c r="Z49" i="99"/>
  <c r="W49" i="99"/>
  <c r="T49" i="99"/>
  <c r="P49" i="99"/>
  <c r="H49" i="99"/>
  <c r="AC48" i="99"/>
  <c r="Z48" i="99"/>
  <c r="W48" i="99"/>
  <c r="T48" i="99"/>
  <c r="P48" i="99"/>
  <c r="H48" i="99"/>
  <c r="O44" i="99"/>
  <c r="H45" i="99" s="1"/>
  <c r="K44" i="99"/>
  <c r="O43" i="99"/>
  <c r="E45" i="99" s="1"/>
  <c r="K43" i="99"/>
  <c r="J43" i="99"/>
  <c r="E44" i="99" s="1"/>
  <c r="H43" i="99"/>
  <c r="K42" i="99"/>
  <c r="H42" i="99"/>
  <c r="E42" i="99"/>
  <c r="O39" i="99"/>
  <c r="H40" i="99" s="1"/>
  <c r="K39" i="99"/>
  <c r="O38" i="99"/>
  <c r="E40" i="99" s="1"/>
  <c r="K38" i="99"/>
  <c r="AL38" i="99" s="1"/>
  <c r="J38" i="99"/>
  <c r="E39" i="99" s="1"/>
  <c r="H38" i="99"/>
  <c r="K37" i="99"/>
  <c r="H37" i="99"/>
  <c r="E37" i="99"/>
  <c r="M32" i="99"/>
  <c r="M31" i="99"/>
  <c r="M30" i="99"/>
  <c r="D27" i="99"/>
  <c r="P21" i="99"/>
  <c r="Z20" i="99"/>
  <c r="W19" i="99"/>
  <c r="H19" i="99"/>
  <c r="T18" i="99"/>
  <c r="AC17" i="99"/>
  <c r="P17" i="99"/>
  <c r="Z16" i="99"/>
  <c r="AS13" i="99"/>
  <c r="W20" i="99"/>
  <c r="AS12" i="99"/>
  <c r="O12" i="99"/>
  <c r="H13" i="99" s="1"/>
  <c r="K12" i="99"/>
  <c r="J13" i="99" s="1"/>
  <c r="W16" i="99"/>
  <c r="AS11" i="99"/>
  <c r="O11" i="99"/>
  <c r="E13" i="99" s="1"/>
  <c r="K11" i="99"/>
  <c r="G13" i="99" s="1"/>
  <c r="J11" i="99"/>
  <c r="E12" i="99" s="1"/>
  <c r="H11" i="99"/>
  <c r="D26" i="99"/>
  <c r="K10" i="99"/>
  <c r="H10" i="99"/>
  <c r="E10" i="99"/>
  <c r="AS8" i="99"/>
  <c r="T19" i="99"/>
  <c r="AS7" i="99"/>
  <c r="O7" i="99"/>
  <c r="H8" i="99" s="1"/>
  <c r="K7" i="99"/>
  <c r="J8" i="99" s="1"/>
  <c r="H20" i="99"/>
  <c r="AS6" i="99"/>
  <c r="O6" i="99"/>
  <c r="E8" i="99" s="1"/>
  <c r="K6" i="99"/>
  <c r="G8" i="99" s="1"/>
  <c r="J6" i="99"/>
  <c r="E7" i="99" s="1"/>
  <c r="H6" i="99"/>
  <c r="Z21" i="99"/>
  <c r="K5" i="99"/>
  <c r="H5" i="99"/>
  <c r="E5" i="99"/>
  <c r="AO109" i="99" l="1"/>
  <c r="AR109" i="99"/>
  <c r="AT109" i="99"/>
  <c r="Y109" i="99" s="1"/>
  <c r="AR108" i="99"/>
  <c r="M117" i="99" s="1"/>
  <c r="AO108" i="99"/>
  <c r="AT108" i="99"/>
  <c r="Y108" i="99" s="1"/>
  <c r="AR104" i="99"/>
  <c r="AO104" i="99"/>
  <c r="AT104" i="99"/>
  <c r="Y104" i="99" s="1"/>
  <c r="AO103" i="99"/>
  <c r="V71" i="99"/>
  <c r="AQ71" i="99" s="1"/>
  <c r="J72" i="99"/>
  <c r="AK72" i="99" s="1"/>
  <c r="V70" i="99"/>
  <c r="AK70" i="99"/>
  <c r="AM70" i="99" s="1"/>
  <c r="P70" i="99" s="1"/>
  <c r="AT70" i="99" s="1"/>
  <c r="Y70" i="99" s="1"/>
  <c r="G77" i="99"/>
  <c r="AJ77" i="99" s="1"/>
  <c r="AL75" i="99"/>
  <c r="G72" i="99"/>
  <c r="AJ72" i="99" s="1"/>
  <c r="AM72" i="99" s="1"/>
  <c r="P72" i="99" s="1"/>
  <c r="AL70" i="99"/>
  <c r="G76" i="99"/>
  <c r="AJ76" i="99" s="1"/>
  <c r="AM76" i="99" s="1"/>
  <c r="P76" i="99" s="1"/>
  <c r="AK75" i="99"/>
  <c r="AM75" i="99"/>
  <c r="P75" i="99" s="1"/>
  <c r="AR75" i="99" s="1"/>
  <c r="S75" i="99"/>
  <c r="AP75" i="99" s="1"/>
  <c r="J77" i="99"/>
  <c r="AK77" i="99" s="1"/>
  <c r="J45" i="99"/>
  <c r="AK45" i="99" s="1"/>
  <c r="AL44" i="99"/>
  <c r="J40" i="99"/>
  <c r="AK40" i="99" s="1"/>
  <c r="AL39" i="99"/>
  <c r="G44" i="99"/>
  <c r="AJ44" i="99" s="1"/>
  <c r="AK43" i="99"/>
  <c r="AM43" i="99"/>
  <c r="P43" i="99" s="1"/>
  <c r="G39" i="99"/>
  <c r="AJ39" i="99" s="1"/>
  <c r="AM39" i="99" s="1"/>
  <c r="P39" i="99" s="1"/>
  <c r="AK38" i="99"/>
  <c r="AM38" i="99" s="1"/>
  <c r="P38" i="99" s="1"/>
  <c r="G45" i="99"/>
  <c r="AJ45" i="99" s="1"/>
  <c r="AM45" i="99" s="1"/>
  <c r="P45" i="99" s="1"/>
  <c r="AL43" i="99"/>
  <c r="AI125" i="99"/>
  <c r="AJ123" i="99"/>
  <c r="AI118" i="99"/>
  <c r="AJ118" i="99" s="1"/>
  <c r="AI124" i="99"/>
  <c r="S38" i="99"/>
  <c r="AP38" i="99" s="1"/>
  <c r="AL6" i="99"/>
  <c r="AM6" i="99" s="1"/>
  <c r="P6" i="99" s="1"/>
  <c r="V76" i="99"/>
  <c r="AQ76" i="99" s="1"/>
  <c r="S76" i="99"/>
  <c r="AP76" i="99" s="1"/>
  <c r="V77" i="99"/>
  <c r="V72" i="99"/>
  <c r="S70" i="99"/>
  <c r="AP70" i="99" s="1"/>
  <c r="G71" i="99"/>
  <c r="V75" i="99"/>
  <c r="V39" i="99"/>
  <c r="AQ39" i="99" s="1"/>
  <c r="V40" i="99"/>
  <c r="V45" i="99"/>
  <c r="S45" i="99"/>
  <c r="AP45" i="99" s="1"/>
  <c r="S44" i="99"/>
  <c r="AP44" i="99" s="1"/>
  <c r="V44" i="99"/>
  <c r="AQ44" i="99" s="1"/>
  <c r="G40" i="99"/>
  <c r="S43" i="99"/>
  <c r="AP43" i="99" s="1"/>
  <c r="V38" i="99"/>
  <c r="V43" i="99"/>
  <c r="AK6" i="99"/>
  <c r="V12" i="99"/>
  <c r="AK13" i="99"/>
  <c r="V7" i="99"/>
  <c r="AK8" i="99"/>
  <c r="S13" i="99"/>
  <c r="AJ13" i="99"/>
  <c r="AM13" i="99" s="1"/>
  <c r="P13" i="99" s="1"/>
  <c r="V13" i="99"/>
  <c r="S6" i="99"/>
  <c r="G12" i="99"/>
  <c r="S12" i="99" s="1"/>
  <c r="AC21" i="99"/>
  <c r="V6" i="99"/>
  <c r="S8" i="99"/>
  <c r="AJ8" i="99"/>
  <c r="S11" i="99"/>
  <c r="AK11" i="99"/>
  <c r="AL12" i="99"/>
  <c r="P16" i="99"/>
  <c r="AC16" i="99"/>
  <c r="T17" i="99"/>
  <c r="H18" i="99"/>
  <c r="W18" i="99"/>
  <c r="Z19" i="99"/>
  <c r="P20" i="99"/>
  <c r="AC20" i="99"/>
  <c r="T21" i="99"/>
  <c r="E23" i="99"/>
  <c r="H30" i="99"/>
  <c r="AL27" i="99" s="1"/>
  <c r="G7" i="99"/>
  <c r="AJ7" i="99" s="1"/>
  <c r="V8" i="99"/>
  <c r="V11" i="99"/>
  <c r="AL11" i="99"/>
  <c r="T16" i="99"/>
  <c r="H17" i="99"/>
  <c r="W17" i="99"/>
  <c r="Z18" i="99"/>
  <c r="P19" i="99"/>
  <c r="AC19" i="99"/>
  <c r="T20" i="99"/>
  <c r="H21" i="99"/>
  <c r="W21" i="99"/>
  <c r="D25" i="99"/>
  <c r="AL7" i="99"/>
  <c r="H16" i="99"/>
  <c r="Z17" i="99"/>
  <c r="P18" i="99"/>
  <c r="AC18" i="99"/>
  <c r="AR70" i="99" l="1"/>
  <c r="AO70" i="99"/>
  <c r="AT75" i="99"/>
  <c r="AT76" i="99"/>
  <c r="Y76" i="99" s="1"/>
  <c r="AR76" i="99"/>
  <c r="M85" i="99" s="1"/>
  <c r="S72" i="99"/>
  <c r="AP72" i="99" s="1"/>
  <c r="AQ75" i="99"/>
  <c r="AQ77" i="99"/>
  <c r="AQ70" i="99"/>
  <c r="AQ72" i="99"/>
  <c r="AO75" i="99"/>
  <c r="AO72" i="99"/>
  <c r="AM77" i="99"/>
  <c r="P77" i="99" s="1"/>
  <c r="AO76" i="99" s="1"/>
  <c r="S71" i="99"/>
  <c r="AP71" i="99" s="1"/>
  <c r="AJ71" i="99"/>
  <c r="AM71" i="99" s="1"/>
  <c r="P71" i="99" s="1"/>
  <c r="S77" i="99"/>
  <c r="AP77" i="99" s="1"/>
  <c r="S40" i="99"/>
  <c r="AP40" i="99" s="1"/>
  <c r="AJ40" i="99"/>
  <c r="AM40" i="99" s="1"/>
  <c r="P40" i="99" s="1"/>
  <c r="AO39" i="99"/>
  <c r="AQ38" i="99"/>
  <c r="AQ40" i="99"/>
  <c r="AT43" i="99"/>
  <c r="Y43" i="99" s="1"/>
  <c r="AR43" i="99"/>
  <c r="AO43" i="99"/>
  <c r="AO45" i="99"/>
  <c r="AT45" i="99"/>
  <c r="Y45" i="99" s="1"/>
  <c r="AM44" i="99"/>
  <c r="P44" i="99" s="1"/>
  <c r="AQ43" i="99"/>
  <c r="AQ45" i="99"/>
  <c r="AR45" i="99" s="1"/>
  <c r="S39" i="99"/>
  <c r="AP39" i="99" s="1"/>
  <c r="AT38" i="99"/>
  <c r="Y38" i="99" s="1"/>
  <c r="AR38" i="99"/>
  <c r="AO38" i="99"/>
  <c r="AK118" i="99"/>
  <c r="T126" i="99" s="1"/>
  <c r="AC126" i="99" s="1"/>
  <c r="AN118" i="99"/>
  <c r="W126" i="99" s="1"/>
  <c r="Z126" i="99" s="1"/>
  <c r="AK123" i="99"/>
  <c r="AN123" i="99" s="1"/>
  <c r="AO123" i="99"/>
  <c r="AN126" i="99" s="1"/>
  <c r="AJ124" i="99"/>
  <c r="AI119" i="99"/>
  <c r="AJ119" i="99" s="1"/>
  <c r="P127" i="99"/>
  <c r="AP124" i="99" s="1"/>
  <c r="AL127" i="99" s="1"/>
  <c r="H127" i="99"/>
  <c r="AL124" i="99" s="1"/>
  <c r="AI120" i="99"/>
  <c r="AJ120" i="99" s="1"/>
  <c r="AJ125" i="99"/>
  <c r="P128" i="99"/>
  <c r="AP125" i="99" s="1"/>
  <c r="AL128" i="99" s="1"/>
  <c r="H128" i="99"/>
  <c r="AL125" i="99" s="1"/>
  <c r="M83" i="99"/>
  <c r="M81" i="99"/>
  <c r="Y75" i="99"/>
  <c r="M82" i="99"/>
  <c r="M80" i="99"/>
  <c r="AN56" i="99"/>
  <c r="W64" i="99" s="1"/>
  <c r="Z64" i="99" s="1"/>
  <c r="AK56" i="99"/>
  <c r="T64" i="99" s="1"/>
  <c r="AC64" i="99" s="1"/>
  <c r="AN55" i="99"/>
  <c r="W63" i="99" s="1"/>
  <c r="Z63" i="99" s="1"/>
  <c r="AK55" i="99"/>
  <c r="T63" i="99" s="1"/>
  <c r="AC63" i="99" s="1"/>
  <c r="AQ11" i="99"/>
  <c r="AM8" i="99"/>
  <c r="P8" i="99" s="1"/>
  <c r="AT8" i="99" s="1"/>
  <c r="AM7" i="99"/>
  <c r="P7" i="99" s="1"/>
  <c r="AO7" i="99" s="1"/>
  <c r="AP12" i="99"/>
  <c r="AM11" i="99"/>
  <c r="P11" i="99" s="1"/>
  <c r="AR11" i="99" s="1"/>
  <c r="AJ12" i="99"/>
  <c r="AM12" i="99" s="1"/>
  <c r="P12" i="99" s="1"/>
  <c r="AQ6" i="99"/>
  <c r="AR6" i="99" s="1"/>
  <c r="AT13" i="99"/>
  <c r="AP11" i="99"/>
  <c r="AQ13" i="99"/>
  <c r="AR13" i="99" s="1"/>
  <c r="AQ8" i="99"/>
  <c r="AQ7" i="99"/>
  <c r="S7" i="99"/>
  <c r="AP7" i="99" s="1"/>
  <c r="AT6" i="99"/>
  <c r="AP6" i="99"/>
  <c r="AP13" i="99"/>
  <c r="AQ12" i="99"/>
  <c r="AO71" i="99" l="1"/>
  <c r="AT71" i="99"/>
  <c r="Y71" i="99" s="1"/>
  <c r="AR71" i="99"/>
  <c r="M84" i="99" s="1"/>
  <c r="AT72" i="99"/>
  <c r="Y72" i="99" s="1"/>
  <c r="AO77" i="99"/>
  <c r="AR77" i="99"/>
  <c r="AT77" i="99"/>
  <c r="Y77" i="99" s="1"/>
  <c r="AR72" i="99"/>
  <c r="AI59" i="99"/>
  <c r="H64" i="99"/>
  <c r="AL61" i="99" s="1"/>
  <c r="H63" i="99"/>
  <c r="AL60" i="99" s="1"/>
  <c r="AR39" i="99"/>
  <c r="M52" i="99" s="1"/>
  <c r="M48" i="99"/>
  <c r="M50" i="99"/>
  <c r="AT39" i="99"/>
  <c r="Y39" i="99" s="1"/>
  <c r="P62" i="99"/>
  <c r="AP59" i="99" s="1"/>
  <c r="AL62" i="99" s="1"/>
  <c r="P64" i="99"/>
  <c r="AP61" i="99" s="1"/>
  <c r="AL64" i="99" s="1"/>
  <c r="P63" i="99"/>
  <c r="AP60" i="99" s="1"/>
  <c r="AL63" i="99" s="1"/>
  <c r="AK54" i="99"/>
  <c r="T62" i="99" s="1"/>
  <c r="AC62" i="99" s="1"/>
  <c r="AO44" i="99"/>
  <c r="AT44" i="99"/>
  <c r="Y44" i="99" s="1"/>
  <c r="AR44" i="99"/>
  <c r="M53" i="99" s="1"/>
  <c r="AT40" i="99"/>
  <c r="Y40" i="99" s="1"/>
  <c r="AO40" i="99"/>
  <c r="AR40" i="99"/>
  <c r="M49" i="99"/>
  <c r="M51" i="99"/>
  <c r="AD103" i="99"/>
  <c r="AN119" i="99"/>
  <c r="W127" i="99" s="1"/>
  <c r="Z127" i="99" s="1"/>
  <c r="AK119" i="99"/>
  <c r="T127" i="99" s="1"/>
  <c r="AC127" i="99" s="1"/>
  <c r="AO125" i="99"/>
  <c r="AN128" i="99" s="1"/>
  <c r="AK125" i="99"/>
  <c r="AN125" i="99" s="1"/>
  <c r="AN120" i="99"/>
  <c r="W128" i="99" s="1"/>
  <c r="Z128" i="99" s="1"/>
  <c r="AK120" i="99"/>
  <c r="T128" i="99" s="1"/>
  <c r="AC128" i="99" s="1"/>
  <c r="AN124" i="99"/>
  <c r="AK124" i="99"/>
  <c r="AO124" i="99" s="1"/>
  <c r="AN127" i="99" s="1"/>
  <c r="AI91" i="99"/>
  <c r="AR12" i="99"/>
  <c r="M21" i="99" s="1"/>
  <c r="AO13" i="99"/>
  <c r="AO6" i="99"/>
  <c r="AR8" i="99"/>
  <c r="AO8" i="99"/>
  <c r="AT12" i="99"/>
  <c r="Y13" i="99" s="1"/>
  <c r="AT11" i="99"/>
  <c r="Y11" i="99" s="1"/>
  <c r="AI27" i="99" s="1"/>
  <c r="AO12" i="99"/>
  <c r="AR7" i="99"/>
  <c r="M20" i="99" s="1"/>
  <c r="AP8" i="99"/>
  <c r="AO11" i="99"/>
  <c r="AT7" i="99"/>
  <c r="Y7" i="99" s="1"/>
  <c r="M18" i="99"/>
  <c r="M17" i="99"/>
  <c r="M19" i="99"/>
  <c r="AD104" i="99" l="1"/>
  <c r="AD108" i="99"/>
  <c r="AI60" i="99"/>
  <c r="AJ59" i="99"/>
  <c r="AI54" i="99"/>
  <c r="AJ54" i="99" s="1"/>
  <c r="AN54" i="99" s="1"/>
  <c r="W62" i="99" s="1"/>
  <c r="Z62" i="99" s="1"/>
  <c r="AI61" i="99"/>
  <c r="AD105" i="99"/>
  <c r="AD107" i="99"/>
  <c r="AD106" i="99"/>
  <c r="AI93" i="99"/>
  <c r="AJ91" i="99"/>
  <c r="AI92" i="99"/>
  <c r="AI86" i="99"/>
  <c r="AJ86" i="99" s="1"/>
  <c r="P94" i="99"/>
  <c r="AP91" i="99" s="1"/>
  <c r="AL94" i="99" s="1"/>
  <c r="Y12" i="99"/>
  <c r="Y8" i="99"/>
  <c r="Y6" i="99"/>
  <c r="P31" i="99" s="1"/>
  <c r="AP28" i="99" s="1"/>
  <c r="AL31" i="99" s="1"/>
  <c r="M16" i="99"/>
  <c r="AI22" i="99"/>
  <c r="AJ22" i="99" s="1"/>
  <c r="AN22" i="99" s="1"/>
  <c r="W30" i="99" s="1"/>
  <c r="Z30" i="99" s="1"/>
  <c r="AI28" i="99"/>
  <c r="AJ27" i="99"/>
  <c r="AI29" i="99"/>
  <c r="X108" i="97"/>
  <c r="T108" i="97"/>
  <c r="P108" i="97"/>
  <c r="M108" i="97"/>
  <c r="E108" i="97"/>
  <c r="X107" i="97"/>
  <c r="T107" i="97"/>
  <c r="P107" i="97"/>
  <c r="M107" i="97"/>
  <c r="E107" i="97"/>
  <c r="X105" i="97"/>
  <c r="T105" i="97"/>
  <c r="M105" i="97"/>
  <c r="E105" i="97"/>
  <c r="X104" i="97"/>
  <c r="T104" i="97"/>
  <c r="P104" i="97"/>
  <c r="M104" i="97"/>
  <c r="E104" i="97"/>
  <c r="X102" i="97"/>
  <c r="T102" i="97"/>
  <c r="P102" i="97"/>
  <c r="M102" i="97"/>
  <c r="E102" i="97"/>
  <c r="X101" i="97"/>
  <c r="T101" i="97"/>
  <c r="P101" i="97"/>
  <c r="M101" i="97"/>
  <c r="E101" i="97"/>
  <c r="O97" i="97"/>
  <c r="J98" i="97" s="1"/>
  <c r="M97" i="97"/>
  <c r="L98" i="97" s="1"/>
  <c r="O96" i="97"/>
  <c r="G98" i="97" s="1"/>
  <c r="M96" i="97"/>
  <c r="I98" i="97" s="1"/>
  <c r="L96" i="97"/>
  <c r="G97" i="97" s="1"/>
  <c r="J96" i="97"/>
  <c r="I97" i="97" s="1"/>
  <c r="O95" i="97"/>
  <c r="D98" i="97" s="1"/>
  <c r="M95" i="97"/>
  <c r="F98" i="97" s="1"/>
  <c r="L95" i="97"/>
  <c r="D97" i="97" s="1"/>
  <c r="J95" i="97"/>
  <c r="F97" i="97" s="1"/>
  <c r="I95" i="97"/>
  <c r="D96" i="97" s="1"/>
  <c r="G95" i="97"/>
  <c r="F96" i="97" s="1"/>
  <c r="M94" i="97"/>
  <c r="J94" i="97"/>
  <c r="G94" i="97"/>
  <c r="D94" i="97"/>
  <c r="P86" i="97"/>
  <c r="T90" i="97"/>
  <c r="X90" i="97"/>
  <c r="P90" i="97"/>
  <c r="T89" i="97"/>
  <c r="X89" i="97"/>
  <c r="P89" i="97"/>
  <c r="T87" i="97"/>
  <c r="X87" i="97"/>
  <c r="T86" i="97"/>
  <c r="X86" i="97"/>
  <c r="T84" i="97"/>
  <c r="X84" i="97"/>
  <c r="P84" i="97"/>
  <c r="T83" i="97"/>
  <c r="X83" i="97"/>
  <c r="P83" i="97"/>
  <c r="M90" i="97"/>
  <c r="E90" i="97"/>
  <c r="M89" i="97"/>
  <c r="E89" i="97"/>
  <c r="M87" i="97"/>
  <c r="E87" i="97"/>
  <c r="M86" i="97"/>
  <c r="E86" i="97"/>
  <c r="M84" i="97"/>
  <c r="E84" i="97"/>
  <c r="M83" i="97"/>
  <c r="E83" i="97"/>
  <c r="O79" i="97"/>
  <c r="J80" i="97" s="1"/>
  <c r="M79" i="97"/>
  <c r="L80" i="97" s="1"/>
  <c r="O78" i="97"/>
  <c r="G80" i="97" s="1"/>
  <c r="M78" i="97"/>
  <c r="I80" i="97" s="1"/>
  <c r="L78" i="97"/>
  <c r="G79" i="97" s="1"/>
  <c r="J78" i="97"/>
  <c r="I79" i="97" s="1"/>
  <c r="O77" i="97"/>
  <c r="D80" i="97" s="1"/>
  <c r="M77" i="97"/>
  <c r="F80" i="97" s="1"/>
  <c r="L77" i="97"/>
  <c r="D79" i="97" s="1"/>
  <c r="J77" i="97"/>
  <c r="F79" i="97" s="1"/>
  <c r="I77" i="97"/>
  <c r="D78" i="97" s="1"/>
  <c r="G77" i="97"/>
  <c r="M76" i="97"/>
  <c r="J76" i="97"/>
  <c r="G76" i="97"/>
  <c r="D76" i="97"/>
  <c r="AJ61" i="99" l="1"/>
  <c r="AI56" i="99"/>
  <c r="AJ56" i="99" s="1"/>
  <c r="AK59" i="99"/>
  <c r="AN59" i="99" s="1"/>
  <c r="AO59" i="99"/>
  <c r="AN62" i="99" s="1"/>
  <c r="AI55" i="99"/>
  <c r="AJ55" i="99" s="1"/>
  <c r="AJ60" i="99"/>
  <c r="AK86" i="99"/>
  <c r="T94" i="99" s="1"/>
  <c r="AC94" i="99" s="1"/>
  <c r="AN86" i="99"/>
  <c r="W94" i="99" s="1"/>
  <c r="Z94" i="99" s="1"/>
  <c r="AJ92" i="99"/>
  <c r="AI87" i="99"/>
  <c r="AJ87" i="99" s="1"/>
  <c r="P95" i="99"/>
  <c r="AP92" i="99" s="1"/>
  <c r="AL95" i="99" s="1"/>
  <c r="H95" i="99"/>
  <c r="AL92" i="99" s="1"/>
  <c r="AK91" i="99"/>
  <c r="AN91" i="99" s="1"/>
  <c r="AO91" i="99"/>
  <c r="AN94" i="99" s="1"/>
  <c r="AJ93" i="99"/>
  <c r="AI88" i="99"/>
  <c r="AJ88" i="99" s="1"/>
  <c r="P96" i="99"/>
  <c r="AP93" i="99" s="1"/>
  <c r="AL96" i="99" s="1"/>
  <c r="H96" i="99"/>
  <c r="AL93" i="99" s="1"/>
  <c r="AK22" i="99"/>
  <c r="T30" i="99" s="1"/>
  <c r="AC30" i="99" s="1"/>
  <c r="P30" i="99"/>
  <c r="AP27" i="99" s="1"/>
  <c r="AL30" i="99" s="1"/>
  <c r="V98" i="97"/>
  <c r="V97" i="97"/>
  <c r="AJ29" i="99"/>
  <c r="AI24" i="99"/>
  <c r="AJ24" i="99" s="1"/>
  <c r="H32" i="99"/>
  <c r="AL29" i="99" s="1"/>
  <c r="AK27" i="99"/>
  <c r="AN27" i="99" s="1"/>
  <c r="AO27" i="99"/>
  <c r="AN30" i="99" s="1"/>
  <c r="AJ28" i="99"/>
  <c r="AI23" i="99"/>
  <c r="AJ23" i="99" s="1"/>
  <c r="H31" i="99"/>
  <c r="AL28" i="99" s="1"/>
  <c r="P32" i="99"/>
  <c r="AP29" i="99" s="1"/>
  <c r="AL32" i="99" s="1"/>
  <c r="S96" i="97"/>
  <c r="V96" i="97"/>
  <c r="S98" i="97"/>
  <c r="S97" i="97"/>
  <c r="V95" i="97"/>
  <c r="S95" i="97"/>
  <c r="V79" i="97"/>
  <c r="V77" i="97"/>
  <c r="V78" i="97"/>
  <c r="S80" i="97"/>
  <c r="V80" i="97"/>
  <c r="S79" i="97"/>
  <c r="S77" i="97"/>
  <c r="F78" i="97"/>
  <c r="S78" i="97" s="1"/>
  <c r="AD39" i="99" l="1"/>
  <c r="AN60" i="99"/>
  <c r="AK60" i="99"/>
  <c r="AO60" i="99" s="1"/>
  <c r="AN63" i="99" s="1"/>
  <c r="AK61" i="99"/>
  <c r="AN61" i="99" s="1"/>
  <c r="AO61" i="99"/>
  <c r="AN64" i="99" s="1"/>
  <c r="AK87" i="99"/>
  <c r="T95" i="99" s="1"/>
  <c r="AC95" i="99" s="1"/>
  <c r="AN87" i="99"/>
  <c r="W95" i="99" s="1"/>
  <c r="Z95" i="99" s="1"/>
  <c r="AD71" i="99"/>
  <c r="AK92" i="99"/>
  <c r="AO92" i="99" s="1"/>
  <c r="AN95" i="99" s="1"/>
  <c r="AN92" i="99"/>
  <c r="AK88" i="99"/>
  <c r="T96" i="99" s="1"/>
  <c r="AC96" i="99" s="1"/>
  <c r="AN88" i="99"/>
  <c r="W96" i="99" s="1"/>
  <c r="Z96" i="99" s="1"/>
  <c r="AK93" i="99"/>
  <c r="AN93" i="99" s="1"/>
  <c r="AO93" i="99"/>
  <c r="AN96" i="99" s="1"/>
  <c r="AN23" i="99"/>
  <c r="W31" i="99" s="1"/>
  <c r="Z31" i="99" s="1"/>
  <c r="AK23" i="99"/>
  <c r="T31" i="99" s="1"/>
  <c r="AC31" i="99" s="1"/>
  <c r="AN28" i="99"/>
  <c r="AK28" i="99"/>
  <c r="AO28" i="99" s="1"/>
  <c r="AN31" i="99" s="1"/>
  <c r="AN24" i="99"/>
  <c r="W32" i="99" s="1"/>
  <c r="Z32" i="99" s="1"/>
  <c r="AK24" i="99"/>
  <c r="T32" i="99" s="1"/>
  <c r="AC32" i="99" s="1"/>
  <c r="AK29" i="99"/>
  <c r="AN29" i="99" s="1"/>
  <c r="AD12" i="99" s="1"/>
  <c r="AO29" i="99"/>
  <c r="AN32" i="99" s="1"/>
  <c r="AD73" i="99" l="1"/>
  <c r="AD75" i="99"/>
  <c r="AD76" i="99"/>
  <c r="AD44" i="99"/>
  <c r="AD41" i="99"/>
  <c r="AD43" i="99"/>
  <c r="AD42" i="99"/>
  <c r="AD40" i="99"/>
  <c r="AD72" i="99"/>
  <c r="AD74" i="99"/>
  <c r="AD8" i="99"/>
  <c r="AD7" i="99"/>
  <c r="AD9" i="99"/>
  <c r="AD11" i="99"/>
  <c r="AD10" i="99"/>
</calcChain>
</file>

<file path=xl/sharedStrings.xml><?xml version="1.0" encoding="utf-8"?>
<sst xmlns="http://schemas.openxmlformats.org/spreadsheetml/2006/main" count="1026" uniqueCount="198">
  <si>
    <t>⑤</t>
  </si>
  <si>
    <t>⑥</t>
  </si>
  <si>
    <t>-</t>
  </si>
  <si>
    <t>～</t>
  </si>
  <si>
    <t>①</t>
  </si>
  <si>
    <t>②</t>
  </si>
  <si>
    <t>③</t>
  </si>
  <si>
    <t>④</t>
  </si>
  <si>
    <t>勝ち点</t>
  </si>
  <si>
    <t>得失点</t>
  </si>
  <si>
    <t>得点</t>
  </si>
  <si>
    <t>順位</t>
  </si>
  <si>
    <t>試合</t>
  </si>
  <si>
    <t>試　　合　　時　　間</t>
  </si>
  <si>
    <t>チーム名</t>
  </si>
  <si>
    <t>結　　　果</t>
  </si>
  <si>
    <t>ａ 組</t>
  </si>
  <si>
    <t>ｂ 組</t>
  </si>
  <si>
    <t>主　　審</t>
  </si>
  <si>
    <t>副　　審</t>
  </si>
  <si>
    <t>第  ４  審</t>
  </si>
  <si>
    <t>※ 順位決定戦は</t>
  </si>
  <si>
    <t>の順位から行います。</t>
  </si>
  <si>
    <t>※ 順位決定戦の審判は下記のように行ってください。</t>
  </si>
  <si>
    <t>　　　各チーム監督は、本部の勝敗表を随時確認の上、ご準備ください。</t>
  </si>
  <si>
    <t>例</t>
  </si>
  <si>
    <t>ａ 組  2位</t>
  </si>
  <si>
    <t>ｂ 組  2位</t>
  </si>
  <si>
    <t>ａ 組  3位</t>
  </si>
  <si>
    <t>ｂ 組  3位</t>
  </si>
  <si>
    <t>ａ 組  1位</t>
  </si>
  <si>
    <t>ｂ 組  １位</t>
  </si>
  <si>
    <t>⑦</t>
  </si>
  <si>
    <t>⑧</t>
  </si>
  <si>
    <t>⑨</t>
  </si>
  <si>
    <t>2位</t>
  </si>
  <si>
    <t>3位</t>
  </si>
  <si>
    <t>4位</t>
  </si>
  <si>
    <t>5位</t>
  </si>
  <si>
    <t>6位</t>
  </si>
  <si>
    <t>1位</t>
    <rPh sb="0" eb="2">
      <t>１イ</t>
    </rPh>
    <phoneticPr fontId="2"/>
  </si>
  <si>
    <r>
      <t>1位</t>
    </r>
    <r>
      <rPr>
        <u/>
        <sz val="12"/>
        <rFont val="ＭＳ Ｐゴシック"/>
        <family val="3"/>
        <charset val="128"/>
      </rPr>
      <t>の場合は、</t>
    </r>
    <r>
      <rPr>
        <b/>
        <u/>
        <sz val="12"/>
        <rFont val="ＭＳ Ｐゴシック"/>
        <family val="3"/>
        <charset val="128"/>
      </rPr>
      <t>1位、3位、2位</t>
    </r>
    <r>
      <rPr>
        <u/>
        <sz val="12"/>
        <rFont val="ＭＳ Ｐゴシック"/>
        <family val="3"/>
        <charset val="128"/>
      </rPr>
      <t>の順で順位決定戦を行います。</t>
    </r>
    <rPh sb="18" eb="20">
      <t>ジュンイ</t>
    </rPh>
    <rPh sb="20" eb="23">
      <t>ケッテイセン</t>
    </rPh>
    <rPh sb="24" eb="25">
      <t>オコナ</t>
    </rPh>
    <phoneticPr fontId="2"/>
  </si>
  <si>
    <r>
      <t xml:space="preserve">順位決定戦 </t>
    </r>
    <r>
      <rPr>
        <b/>
        <sz val="12"/>
        <rFont val="ＭＳ Ｐゴシック"/>
        <family val="3"/>
        <charset val="128"/>
      </rPr>
      <t>1位</t>
    </r>
    <r>
      <rPr>
        <sz val="12"/>
        <rFont val="ＭＳ Ｐゴシック"/>
        <family val="3"/>
        <charset val="128"/>
      </rPr>
      <t>の審判</t>
    </r>
    <rPh sb="9" eb="11">
      <t>シンパン</t>
    </rPh>
    <phoneticPr fontId="2"/>
  </si>
  <si>
    <t>合計</t>
    <rPh sb="0" eb="2">
      <t>ゴウケイ</t>
    </rPh>
    <phoneticPr fontId="2"/>
  </si>
  <si>
    <t>順位1</t>
    <rPh sb="0" eb="2">
      <t>ジュンイ</t>
    </rPh>
    <phoneticPr fontId="2"/>
  </si>
  <si>
    <t>順位2</t>
    <rPh sb="0" eb="2">
      <t>ジュンイ</t>
    </rPh>
    <phoneticPr fontId="2"/>
  </si>
  <si>
    <t>最終順位</t>
    <rPh sb="0" eb="2">
      <t>サイシュウ</t>
    </rPh>
    <rPh sb="2" eb="4">
      <t>ジュンイ</t>
    </rPh>
    <phoneticPr fontId="2"/>
  </si>
  <si>
    <t>Ａ ブロック</t>
  </si>
  <si>
    <t>勝ち点</t>
    <rPh sb="0" eb="1">
      <t>カ</t>
    </rPh>
    <rPh sb="2" eb="3">
      <t>テン</t>
    </rPh>
    <phoneticPr fontId="2"/>
  </si>
  <si>
    <t>得失点</t>
    <rPh sb="0" eb="3">
      <t>トクシッテン</t>
    </rPh>
    <phoneticPr fontId="2"/>
  </si>
  <si>
    <t>得点</t>
    <rPh sb="0" eb="2">
      <t>トクテン</t>
    </rPh>
    <phoneticPr fontId="2"/>
  </si>
  <si>
    <t>判定</t>
  </si>
  <si>
    <t>B</t>
    <phoneticPr fontId="2"/>
  </si>
  <si>
    <t>A</t>
    <phoneticPr fontId="2"/>
  </si>
  <si>
    <t>勝ち点集計</t>
    <rPh sb="0" eb="1">
      <t>カ</t>
    </rPh>
    <rPh sb="2" eb="3">
      <t>テン</t>
    </rPh>
    <rPh sb="3" eb="5">
      <t>シュウケイ</t>
    </rPh>
    <phoneticPr fontId="2"/>
  </si>
  <si>
    <t>項目別順位</t>
    <rPh sb="0" eb="2">
      <t>コウモク</t>
    </rPh>
    <rPh sb="2" eb="3">
      <t>ベツ</t>
    </rPh>
    <rPh sb="3" eb="5">
      <t>ジュンイ</t>
    </rPh>
    <phoneticPr fontId="2"/>
  </si>
  <si>
    <t>順位</t>
    <rPh sb="0" eb="2">
      <t>ジュンイ</t>
    </rPh>
    <phoneticPr fontId="2"/>
  </si>
  <si>
    <t>A組</t>
    <rPh sb="1" eb="2">
      <t>クミ</t>
    </rPh>
    <phoneticPr fontId="2"/>
  </si>
  <si>
    <t>B組</t>
    <rPh sb="1" eb="2">
      <t>クミ</t>
    </rPh>
    <phoneticPr fontId="2"/>
  </si>
  <si>
    <t>割振</t>
    <rPh sb="0" eb="1">
      <t>ワリ</t>
    </rPh>
    <rPh sb="1" eb="2">
      <t>フ</t>
    </rPh>
    <phoneticPr fontId="2"/>
  </si>
  <si>
    <t>（主審・4審）</t>
    <rPh sb="1" eb="3">
      <t>シュシン</t>
    </rPh>
    <rPh sb="5" eb="6">
      <t>シン</t>
    </rPh>
    <phoneticPr fontId="2"/>
  </si>
  <si>
    <t>（副審）</t>
    <rPh sb="1" eb="3">
      <t>フクシン</t>
    </rPh>
    <phoneticPr fontId="2"/>
  </si>
  <si>
    <r>
      <t>P</t>
    </r>
    <r>
      <rPr>
        <sz val="11"/>
        <rFont val="ＭＳ Ｐゴシック"/>
        <family val="3"/>
        <charset val="128"/>
      </rPr>
      <t>K判定</t>
    </r>
    <rPh sb="2" eb="4">
      <t>ハンテイ</t>
    </rPh>
    <phoneticPr fontId="2"/>
  </si>
  <si>
    <r>
      <t>P</t>
    </r>
    <r>
      <rPr>
        <sz val="11"/>
        <rFont val="ＭＳ Ｐゴシック"/>
        <family val="3"/>
        <charset val="128"/>
      </rPr>
      <t>K結果</t>
    </r>
    <rPh sb="2" eb="4">
      <t>ケッカ</t>
    </rPh>
    <phoneticPr fontId="2"/>
  </si>
  <si>
    <t>敢闘賞リーグ</t>
    <rPh sb="0" eb="3">
      <t>カントウショウ</t>
    </rPh>
    <phoneticPr fontId="2"/>
  </si>
  <si>
    <t>第 1 回 芳　賀　オ　ー　プ　ン 少 年 サ ッ カ ー 大  会 （U-12）</t>
    <phoneticPr fontId="2"/>
  </si>
  <si>
    <t>1.目的 交流サッカー大会を通して身体を鍛え、フェアプレー精神を養い正しく強く生きる人間を つくることを目的とする。</t>
    <phoneticPr fontId="2"/>
  </si>
  <si>
    <t>2.主催 芳賀郡市サッカー協会</t>
    <phoneticPr fontId="2"/>
  </si>
  <si>
    <t xml:space="preserve">3.主管 芳賀地区少年サッカー連盟 </t>
    <phoneticPr fontId="2"/>
  </si>
  <si>
    <t xml:space="preserve">4.期日 </t>
    <phoneticPr fontId="2"/>
  </si>
  <si>
    <t xml:space="preserve"> 5.会場 芳賀郡市内グランド </t>
    <phoneticPr fontId="2"/>
  </si>
  <si>
    <t xml:space="preserve"> 6.資格 大会主旨に賛同したチーム</t>
    <phoneticPr fontId="2"/>
  </si>
  <si>
    <t xml:space="preserve"> 7.条件 </t>
    <phoneticPr fontId="2"/>
  </si>
  <si>
    <t xml:space="preserve"> 　　　(1)大会に参加する選手はスポーツ安全保険に必ず加入していること。</t>
    <phoneticPr fontId="2"/>
  </si>
  <si>
    <t>　　　 (2)大会における選手の傷害等の補償はスポーツ安全保険の範囲内のみで主催者は一切負わないものとする。</t>
    <phoneticPr fontId="2"/>
  </si>
  <si>
    <t>　　　 (3)大会に参加する選手は必ず保護者の承諾を得ていること。</t>
    <phoneticPr fontId="2"/>
  </si>
  <si>
    <t>8.チーム編成 監督 1 名、コーチ 2 名、選手 20 名以内とする。</t>
    <phoneticPr fontId="2"/>
  </si>
  <si>
    <t xml:space="preserve"> 　　　(1)選手交代 自由な交代とする。 </t>
    <phoneticPr fontId="2"/>
  </si>
  <si>
    <t xml:space="preserve"> 　　　(2)反則により警告の累積は当該試合の中で消化する。 </t>
    <phoneticPr fontId="2"/>
  </si>
  <si>
    <t xml:space="preserve">10.競技方法 </t>
    <phoneticPr fontId="2"/>
  </si>
  <si>
    <t xml:space="preserve">　　　　　 第 2 日 順位リーグ戦 3 チームリーグ 順位決定戦 </t>
    <phoneticPr fontId="2"/>
  </si>
  <si>
    <t>　　 　(2)競技時間 15-5-15</t>
    <phoneticPr fontId="2"/>
  </si>
  <si>
    <t>　　　　　　　　　　　　順位は、勝ち点、得失点差、総得点、PK(3 人)の順とする。</t>
    <phoneticPr fontId="2"/>
  </si>
  <si>
    <t>　　　　　　　　　　　　3 チームの PK 戦は、抽選を行い、トーナメントによる PK 戦を行う。</t>
    <phoneticPr fontId="2"/>
  </si>
  <si>
    <t>　　　　　　　　　　　 (PK 戦の審判は、直前の試合の審判が担当する)</t>
    <phoneticPr fontId="2"/>
  </si>
  <si>
    <t xml:space="preserve">　　　 (3)競技場 68m×50m センターサークル:7m ゴールエリア:4m ペナルティエリア:12m ペナルティマーク:8m </t>
    <phoneticPr fontId="2"/>
  </si>
  <si>
    <t xml:space="preserve">　　　 (4)ゴール 少年用ゴール </t>
    <phoneticPr fontId="2"/>
  </si>
  <si>
    <t xml:space="preserve">11.表彰 全チーム表彰する。 </t>
    <phoneticPr fontId="2"/>
  </si>
  <si>
    <t xml:space="preserve">12.参加申込 適時に受付け </t>
    <phoneticPr fontId="2"/>
  </si>
  <si>
    <t xml:space="preserve">13.参加料 6，000 円 </t>
    <phoneticPr fontId="2"/>
  </si>
  <si>
    <t>14.その他</t>
    <phoneticPr fontId="2"/>
  </si>
  <si>
    <t xml:space="preserve">　　　　　・試合当日 8:20 会場にて監督会議を行います。 </t>
    <phoneticPr fontId="2"/>
  </si>
  <si>
    <t>　　　　　・選手証の提示は必要ありません。</t>
    <phoneticPr fontId="2"/>
  </si>
  <si>
    <t>　　　　　・メンバー表の提出はありません。</t>
    <phoneticPr fontId="2"/>
  </si>
  <si>
    <t>　　　　　・相互審判で行いますので帯同審判員をお願いします。</t>
    <phoneticPr fontId="2"/>
  </si>
  <si>
    <t>　　　　　 (審判の実技研修実施のため、審判割り当てがなくなる場合があります)</t>
    <phoneticPr fontId="2"/>
  </si>
  <si>
    <t>令和6年度芳賀オープン</t>
    <phoneticPr fontId="2"/>
  </si>
  <si>
    <t xml:space="preserve">　　　第 5 回(5年以下) 令和 6年 12月 21日(土)､22日(日) </t>
    <phoneticPr fontId="2"/>
  </si>
  <si>
    <t xml:space="preserve">　　　第 2 回(4年以下) 令和 6年   7月 13日(土)､14日(日) </t>
    <phoneticPr fontId="2"/>
  </si>
  <si>
    <t xml:space="preserve">　　　第 3 回(4年以下) 令和 6年   9月 21日(土)､22日(日) </t>
    <phoneticPr fontId="2"/>
  </si>
  <si>
    <t xml:space="preserve">　　　第 4 回(6年以下) 令和 6年 10月 　5日(土)､ 6日(日) </t>
    <phoneticPr fontId="2"/>
  </si>
  <si>
    <t>9.競技規則 2023 年度日本サッカー協会競技規則を準用する 8 人制サッカー</t>
    <phoneticPr fontId="2"/>
  </si>
  <si>
    <t>Ｂ　ブ ロ ッ ク　</t>
    <phoneticPr fontId="2"/>
  </si>
  <si>
    <t>試合時間</t>
    <rPh sb="0" eb="2">
      <t>シアイ</t>
    </rPh>
    <rPh sb="2" eb="4">
      <t>ジカン</t>
    </rPh>
    <phoneticPr fontId="2"/>
  </si>
  <si>
    <t>対　戦</t>
    <rPh sb="0" eb="1">
      <t>タイ</t>
    </rPh>
    <rPh sb="2" eb="3">
      <t>イクサ</t>
    </rPh>
    <phoneticPr fontId="2"/>
  </si>
  <si>
    <t>主　審</t>
    <rPh sb="0" eb="1">
      <t>シュ</t>
    </rPh>
    <rPh sb="2" eb="3">
      <t>シン</t>
    </rPh>
    <phoneticPr fontId="2"/>
  </si>
  <si>
    <t>副　審</t>
    <rPh sb="0" eb="1">
      <t>フク</t>
    </rPh>
    <rPh sb="2" eb="3">
      <t>シン</t>
    </rPh>
    <phoneticPr fontId="2"/>
  </si>
  <si>
    <t>－</t>
    <phoneticPr fontId="2"/>
  </si>
  <si>
    <t>～</t>
    <phoneticPr fontId="2"/>
  </si>
  <si>
    <t>－</t>
    <phoneticPr fontId="2"/>
  </si>
  <si>
    <t>Ｃ　ブ ロ ッ ク　</t>
    <phoneticPr fontId="2"/>
  </si>
  <si>
    <t>Ｄ　ブ ロ ッ ク　</t>
    <phoneticPr fontId="2"/>
  </si>
  <si>
    <t>Ｅ　ブ ロ ッ ク　</t>
    <phoneticPr fontId="2"/>
  </si>
  <si>
    <t>Ｆ　ブ ロ ッ ク　</t>
    <phoneticPr fontId="2"/>
  </si>
  <si>
    <r>
      <t>2位</t>
    </r>
    <r>
      <rPr>
        <u/>
        <sz val="12"/>
        <rFont val="ＭＳ Ｐゴシック"/>
        <family val="3"/>
        <charset val="128"/>
      </rPr>
      <t>の場合は、</t>
    </r>
    <r>
      <rPr>
        <b/>
        <u/>
        <sz val="12"/>
        <rFont val="ＭＳ Ｐゴシック"/>
        <family val="3"/>
        <charset val="128"/>
      </rPr>
      <t>2位、3位、1位</t>
    </r>
    <r>
      <rPr>
        <u/>
        <sz val="12"/>
        <rFont val="ＭＳ Ｐゴシック"/>
        <family val="3"/>
        <charset val="128"/>
      </rPr>
      <t>の順で順位決定戦を行います。</t>
    </r>
    <phoneticPr fontId="2"/>
  </si>
  <si>
    <r>
      <t xml:space="preserve">順位決定戦 </t>
    </r>
    <r>
      <rPr>
        <b/>
        <sz val="12"/>
        <rFont val="ＭＳ Ｐゴシック"/>
        <family val="3"/>
        <charset val="128"/>
      </rPr>
      <t>2位</t>
    </r>
    <r>
      <rPr>
        <sz val="12"/>
        <rFont val="ＭＳ Ｐゴシック"/>
        <family val="3"/>
        <charset val="128"/>
      </rPr>
      <t>の審判</t>
    </r>
    <phoneticPr fontId="2"/>
  </si>
  <si>
    <t>ｂ 組  3位</t>
    <phoneticPr fontId="2"/>
  </si>
  <si>
    <r>
      <t>3位</t>
    </r>
    <r>
      <rPr>
        <u/>
        <sz val="12"/>
        <rFont val="ＭＳ Ｐゴシック"/>
        <family val="3"/>
        <charset val="128"/>
      </rPr>
      <t>の場合は、</t>
    </r>
    <r>
      <rPr>
        <b/>
        <u/>
        <sz val="12"/>
        <rFont val="ＭＳ Ｐゴシック"/>
        <family val="3"/>
        <charset val="128"/>
      </rPr>
      <t>3位、2位、1位</t>
    </r>
    <r>
      <rPr>
        <u/>
        <sz val="12"/>
        <rFont val="ＭＳ Ｐゴシック"/>
        <family val="3"/>
        <charset val="128"/>
      </rPr>
      <t>の順で順位決定戦を行います。</t>
    </r>
    <phoneticPr fontId="2"/>
  </si>
  <si>
    <r>
      <t xml:space="preserve">順位決定戦 </t>
    </r>
    <r>
      <rPr>
        <b/>
        <sz val="12"/>
        <rFont val="ＭＳ Ｐゴシック"/>
        <family val="3"/>
        <charset val="128"/>
      </rPr>
      <t>3位</t>
    </r>
    <r>
      <rPr>
        <sz val="12"/>
        <rFont val="ＭＳ Ｐゴシック"/>
        <family val="3"/>
        <charset val="128"/>
      </rPr>
      <t>の審判</t>
    </r>
    <phoneticPr fontId="2"/>
  </si>
  <si>
    <t>ｂ 組  1位</t>
    <phoneticPr fontId="2"/>
  </si>
  <si>
    <t>（5/12）</t>
    <phoneticPr fontId="2"/>
  </si>
  <si>
    <t>上 の 原 緑 地 公 園 サ ッ カ ー 場 Ａ</t>
    <rPh sb="0" eb="1">
      <t>ウエ</t>
    </rPh>
    <rPh sb="4" eb="5">
      <t>ハラ</t>
    </rPh>
    <rPh sb="6" eb="7">
      <t>ミドリ</t>
    </rPh>
    <rPh sb="8" eb="9">
      <t>チ</t>
    </rPh>
    <rPh sb="10" eb="11">
      <t>コウ</t>
    </rPh>
    <rPh sb="12" eb="13">
      <t>エン</t>
    </rPh>
    <rPh sb="22" eb="23">
      <t>ジョウ</t>
    </rPh>
    <phoneticPr fontId="2"/>
  </si>
  <si>
    <t>≪2日目組み合わせ≫</t>
    <phoneticPr fontId="2"/>
  </si>
  <si>
    <t>上 の 原 緑 地 公 園 サ ッ カ ー 場 Ｂ</t>
    <rPh sb="0" eb="1">
      <t>ウエ</t>
    </rPh>
    <rPh sb="4" eb="5">
      <t>ハラ</t>
    </rPh>
    <rPh sb="6" eb="7">
      <t>ミドリ</t>
    </rPh>
    <rPh sb="8" eb="9">
      <t>チ</t>
    </rPh>
    <rPh sb="10" eb="11">
      <t>コウ</t>
    </rPh>
    <rPh sb="12" eb="13">
      <t>エン</t>
    </rPh>
    <rPh sb="22" eb="23">
      <t>ジョウ</t>
    </rPh>
    <phoneticPr fontId="2"/>
  </si>
  <si>
    <t>中 村 南 小 学 校</t>
    <rPh sb="0" eb="1">
      <t>ナカ</t>
    </rPh>
    <rPh sb="2" eb="3">
      <t>ムラ</t>
    </rPh>
    <rPh sb="4" eb="5">
      <t>ミナミ</t>
    </rPh>
    <rPh sb="6" eb="7">
      <t>ショウ</t>
    </rPh>
    <rPh sb="8" eb="9">
      <t>ガク</t>
    </rPh>
    <rPh sb="10" eb="11">
      <t>コウ</t>
    </rPh>
    <phoneticPr fontId="2"/>
  </si>
  <si>
    <t>久 下 田 小 学 校</t>
    <rPh sb="0" eb="1">
      <t>ヒサシ</t>
    </rPh>
    <rPh sb="2" eb="3">
      <t>シタ</t>
    </rPh>
    <rPh sb="4" eb="5">
      <t>タ</t>
    </rPh>
    <rPh sb="6" eb="7">
      <t>ショウ</t>
    </rPh>
    <rPh sb="8" eb="9">
      <t>ガク</t>
    </rPh>
    <rPh sb="10" eb="11">
      <t>コウ</t>
    </rPh>
    <phoneticPr fontId="2"/>
  </si>
  <si>
    <t>≪2日目組み合わせ≫</t>
    <phoneticPr fontId="2"/>
  </si>
  <si>
    <t>決勝リーグ</t>
    <rPh sb="0" eb="2">
      <t>ケッショウ</t>
    </rPh>
    <phoneticPr fontId="2"/>
  </si>
  <si>
    <t>２位リーグ</t>
    <rPh sb="1" eb="2">
      <t>イ</t>
    </rPh>
    <phoneticPr fontId="2"/>
  </si>
  <si>
    <t>３位リーグ</t>
    <rPh sb="1" eb="2">
      <t>イ</t>
    </rPh>
    <phoneticPr fontId="2"/>
  </si>
  <si>
    <t>第 1 回 芳　賀　オ　ー　プ　ン 少 年 サ ッ カ ー 大  会 （U-12）</t>
    <phoneticPr fontId="2"/>
  </si>
  <si>
    <t>第 1 回 芳　賀　オ　ー　プ　ン 少 年 サ ッ カ ー 大  会 （U-12）</t>
    <phoneticPr fontId="2"/>
  </si>
  <si>
    <r>
      <t>Ｅ　ブ ロ ッ ク　（ 中村南小学校 ）　　　　　</t>
    </r>
    <r>
      <rPr>
        <b/>
        <sz val="14"/>
        <color rgb="FFFF0000"/>
        <rFont val="ＭＳ Ｐゴシック"/>
        <family val="3"/>
        <charset val="128"/>
      </rPr>
      <t>監督会議 8:20　　9:00 試合開始</t>
    </r>
    <rPh sb="12" eb="18">
      <t>ナカムラミナミショウガッコウ</t>
    </rPh>
    <phoneticPr fontId="2"/>
  </si>
  <si>
    <r>
      <t>Ｆ　ブ ロ ッ ク　（ 久下田小学校 ）　　　　　</t>
    </r>
    <r>
      <rPr>
        <b/>
        <sz val="14"/>
        <color rgb="FFFF0000"/>
        <rFont val="ＭＳ Ｐゴシック"/>
        <family val="3"/>
        <charset val="128"/>
      </rPr>
      <t>監督会議 8:20　　9:00 試合開始</t>
    </r>
    <rPh sb="12" eb="15">
      <t>クゲタ</t>
    </rPh>
    <rPh sb="15" eb="18">
      <t>ショウガッコウ</t>
    </rPh>
    <phoneticPr fontId="2"/>
  </si>
  <si>
    <t>祖母井クラブ</t>
    <phoneticPr fontId="2"/>
  </si>
  <si>
    <t>亀山SC</t>
    <phoneticPr fontId="2"/>
  </si>
  <si>
    <t>益子SC</t>
    <phoneticPr fontId="2"/>
  </si>
  <si>
    <t>おおぞらSC Ａ</t>
    <phoneticPr fontId="2"/>
  </si>
  <si>
    <t>おおぞらSC Ｂ</t>
    <phoneticPr fontId="2"/>
  </si>
  <si>
    <t>久下田FC</t>
    <phoneticPr fontId="2"/>
  </si>
  <si>
    <t>茂木FC</t>
    <phoneticPr fontId="2"/>
  </si>
  <si>
    <t>真岡西SC</t>
    <phoneticPr fontId="2"/>
  </si>
  <si>
    <t>FC真岡21</t>
    <phoneticPr fontId="2"/>
  </si>
  <si>
    <t>大谷北ＦＣ</t>
    <phoneticPr fontId="2"/>
  </si>
  <si>
    <t>栃木ウーヴァFC</t>
    <phoneticPr fontId="2"/>
  </si>
  <si>
    <t>野木ＳＳＳ</t>
    <phoneticPr fontId="2"/>
  </si>
  <si>
    <t>栃木ジュニオール</t>
    <phoneticPr fontId="2"/>
  </si>
  <si>
    <t>大谷東ＦＣ</t>
    <phoneticPr fontId="2"/>
  </si>
  <si>
    <t>矢吹ＳＳＳ</t>
    <phoneticPr fontId="2"/>
  </si>
  <si>
    <t>バジェルボ</t>
    <phoneticPr fontId="2"/>
  </si>
  <si>
    <t>小山三小ＦＣ</t>
    <phoneticPr fontId="2"/>
  </si>
  <si>
    <t>ＦＣ城東</t>
    <phoneticPr fontId="2"/>
  </si>
  <si>
    <t>石橋FC</t>
    <phoneticPr fontId="2"/>
  </si>
  <si>
    <t>吞竜ＦＣ</t>
    <phoneticPr fontId="2"/>
  </si>
  <si>
    <t>ＧＲＳ足利Ｊｒ</t>
    <phoneticPr fontId="2"/>
  </si>
  <si>
    <t>ＦＣ ＳＦiＤＡ</t>
    <phoneticPr fontId="2"/>
  </si>
  <si>
    <t>Ａ1</t>
    <phoneticPr fontId="2"/>
  </si>
  <si>
    <t>Ｃ1</t>
    <phoneticPr fontId="2"/>
  </si>
  <si>
    <t>Ｂ1</t>
    <phoneticPr fontId="2"/>
  </si>
  <si>
    <t>Ｆ1</t>
    <phoneticPr fontId="2"/>
  </si>
  <si>
    <t>Ｅ1</t>
    <phoneticPr fontId="2"/>
  </si>
  <si>
    <t>Ｄ1</t>
    <phoneticPr fontId="2"/>
  </si>
  <si>
    <t>Ｃ2</t>
    <phoneticPr fontId="2"/>
  </si>
  <si>
    <t>Ｂ2</t>
    <phoneticPr fontId="2"/>
  </si>
  <si>
    <t>Ａ2</t>
    <phoneticPr fontId="2"/>
  </si>
  <si>
    <t>Ｆ2</t>
    <phoneticPr fontId="2"/>
  </si>
  <si>
    <t>Ｅ2</t>
    <phoneticPr fontId="2"/>
  </si>
  <si>
    <t>Ｄ2</t>
    <phoneticPr fontId="2"/>
  </si>
  <si>
    <t>Ｃ3</t>
    <phoneticPr fontId="2"/>
  </si>
  <si>
    <t>Ｂ3</t>
    <phoneticPr fontId="2"/>
  </si>
  <si>
    <t>Ａ3</t>
    <phoneticPr fontId="2"/>
  </si>
  <si>
    <t>Ｆ3</t>
    <phoneticPr fontId="2"/>
  </si>
  <si>
    <t>Ｅ3</t>
    <phoneticPr fontId="2"/>
  </si>
  <si>
    <t>Ｄ3</t>
    <phoneticPr fontId="2"/>
  </si>
  <si>
    <t>Ｃ4</t>
    <phoneticPr fontId="2"/>
  </si>
  <si>
    <t>Ｂ4</t>
    <phoneticPr fontId="2"/>
  </si>
  <si>
    <t>Ａ4</t>
    <phoneticPr fontId="2"/>
  </si>
  <si>
    <t>Ｆ4</t>
    <phoneticPr fontId="2"/>
  </si>
  <si>
    <t>Ｅ4</t>
    <phoneticPr fontId="2"/>
  </si>
  <si>
    <t>Ｄ4</t>
    <phoneticPr fontId="2"/>
  </si>
  <si>
    <t>JFCアミスタＡ</t>
    <phoneticPr fontId="2"/>
  </si>
  <si>
    <t>真岡西SC</t>
    <phoneticPr fontId="2"/>
  </si>
  <si>
    <t>ＦＣ中村</t>
    <rPh sb="0" eb="4">
      <t>fcナカムラ</t>
    </rPh>
    <phoneticPr fontId="2"/>
  </si>
  <si>
    <t>FC真岡21</t>
    <phoneticPr fontId="2"/>
  </si>
  <si>
    <t>大谷東ＦＣ</t>
    <phoneticPr fontId="2"/>
  </si>
  <si>
    <t>久下田FC</t>
    <phoneticPr fontId="2"/>
  </si>
  <si>
    <t>ＧＲＳ足利Ｊｒ</t>
    <phoneticPr fontId="2"/>
  </si>
  <si>
    <t>敢闘賞総合順位</t>
    <rPh sb="3" eb="5">
      <t>ソウゴウ</t>
    </rPh>
    <rPh sb="5" eb="7">
      <t>ジュンイ</t>
    </rPh>
    <phoneticPr fontId="2"/>
  </si>
  <si>
    <t>３位リーグ総合順位</t>
    <rPh sb="5" eb="7">
      <t>ソウゴウ</t>
    </rPh>
    <rPh sb="7" eb="9">
      <t>ジュンイ</t>
    </rPh>
    <phoneticPr fontId="2"/>
  </si>
  <si>
    <t>２位リーグ総合順位</t>
    <rPh sb="5" eb="7">
      <t>ソウゴウ</t>
    </rPh>
    <rPh sb="7" eb="9">
      <t>ジュンイ</t>
    </rPh>
    <phoneticPr fontId="2"/>
  </si>
  <si>
    <t>決勝リーグ総合順位</t>
    <rPh sb="5" eb="7">
      <t>ソウゴウ</t>
    </rPh>
    <rPh sb="7" eb="9">
      <t>ジュンイ</t>
    </rPh>
    <phoneticPr fontId="2"/>
  </si>
  <si>
    <r>
      <t>Ｂ　ブ ロ ッ ク　（ 上の原緑地公園サッカー場 Ｂ ）　　　　　</t>
    </r>
    <r>
      <rPr>
        <b/>
        <sz val="14"/>
        <color rgb="FFFF0000"/>
        <rFont val="ＭＳ Ｐゴシック"/>
        <family val="3"/>
        <charset val="128"/>
      </rPr>
      <t>監督会議 8:20　　9:00 試合開始</t>
    </r>
    <rPh sb="12" eb="13">
      <t>ウエ</t>
    </rPh>
    <rPh sb="14" eb="19">
      <t>ハラリョクチコウエン</t>
    </rPh>
    <rPh sb="23" eb="24">
      <t>ジョウ</t>
    </rPh>
    <phoneticPr fontId="2"/>
  </si>
  <si>
    <r>
      <t>Ａ　ブ ロ ッ ク　（ 上の原緑地公園サッカー場 Ａ ）　　　</t>
    </r>
    <r>
      <rPr>
        <b/>
        <sz val="14"/>
        <color rgb="FFFF0000"/>
        <rFont val="ＭＳ Ｐゴシック"/>
        <family val="3"/>
        <charset val="128"/>
      </rPr>
      <t>監督会議 8:20　　9:00 試合開始</t>
    </r>
    <rPh sb="12" eb="13">
      <t>ウエ</t>
    </rPh>
    <rPh sb="14" eb="19">
      <t>ハラリョクチコウエン</t>
    </rPh>
    <rPh sb="23" eb="24">
      <t>ジョウ</t>
    </rPh>
    <phoneticPr fontId="2"/>
  </si>
  <si>
    <t>Ａ　ブ ロ ッ ク　</t>
    <phoneticPr fontId="2"/>
  </si>
  <si>
    <r>
      <t>Ｃ　ブ ロ ッ ク　（ 益子町民グランド Ａ ）　　　　　</t>
    </r>
    <r>
      <rPr>
        <b/>
        <sz val="14"/>
        <color rgb="FFFF0000"/>
        <rFont val="ＭＳ Ｐゴシック"/>
        <family val="3"/>
        <charset val="128"/>
      </rPr>
      <t>監督会議 8:20　　9:00 試合開始</t>
    </r>
    <phoneticPr fontId="2"/>
  </si>
  <si>
    <r>
      <t>Ｄ　ブ ロ ッ ク　（ 益子町民グランド Ｂ ）　　　　　</t>
    </r>
    <r>
      <rPr>
        <b/>
        <sz val="14"/>
        <color rgb="FFFF0000"/>
        <rFont val="ＭＳ Ｐゴシック"/>
        <family val="3"/>
        <charset val="128"/>
      </rPr>
      <t>監督会議 8:20　　9:00 試合開始</t>
    </r>
    <phoneticPr fontId="2"/>
  </si>
  <si>
    <t>　　　第 1 回(6年以下) 令和 6年   5月 11日(土)､12日(日)  締切ました。</t>
    <rPh sb="41" eb="43">
      <t>シメキリ</t>
    </rPh>
    <phoneticPr fontId="2"/>
  </si>
  <si>
    <t xml:space="preserve">　　　 (1) 第 1 日 予選リーグ戦 4 チームリーグ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</si>
</sst>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1">
    <xf numFmtId="0" fontId="0" fillId="0" borderId="0" xfId="0"/>
    <xf numFmtId="0" fontId="0" fillId="0" borderId="0" xfId="0" applyBorder="1"/>
    <xf numFmtId="0" fontId="6" fillId="0" borderId="0" xfId="0" applyFont="1"/>
    <xf numFmtId="0" fontId="0" fillId="0" borderId="0" xfId="0" applyFill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Fill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5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8" xfId="0" applyFont="1" applyFill="1" applyBorder="1"/>
    <xf numFmtId="0" fontId="6" fillId="4" borderId="0" xfId="0" applyFont="1" applyFill="1" applyBorder="1"/>
    <xf numFmtId="0" fontId="6" fillId="4" borderId="46" xfId="0" applyFont="1" applyFill="1" applyBorder="1"/>
    <xf numFmtId="0" fontId="7" fillId="4" borderId="4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7" fillId="4" borderId="46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left" vertical="center"/>
    </xf>
    <xf numFmtId="0" fontId="5" fillId="4" borderId="50" xfId="0" applyFont="1" applyFill="1" applyBorder="1" applyAlignment="1">
      <alignment horizontal="left" vertical="center"/>
    </xf>
    <xf numFmtId="0" fontId="5" fillId="4" borderId="50" xfId="0" applyFont="1" applyFill="1" applyBorder="1" applyAlignment="1">
      <alignment vertical="center"/>
    </xf>
    <xf numFmtId="0" fontId="5" fillId="4" borderId="51" xfId="0" applyFont="1" applyFill="1" applyBorder="1" applyAlignment="1">
      <alignment horizontal="left" vertical="center"/>
    </xf>
    <xf numFmtId="0" fontId="0" fillId="4" borderId="52" xfId="0" applyFill="1" applyBorder="1"/>
    <xf numFmtId="0" fontId="1" fillId="4" borderId="53" xfId="0" applyFont="1" applyFill="1" applyBorder="1" applyAlignment="1">
      <alignment horizontal="center"/>
    </xf>
    <xf numFmtId="0" fontId="4" fillId="4" borderId="4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left" vertical="center"/>
    </xf>
    <xf numFmtId="0" fontId="4" fillId="4" borderId="46" xfId="0" applyFont="1" applyFill="1" applyBorder="1" applyAlignment="1">
      <alignment horizontal="left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9" fillId="4" borderId="46" xfId="0" applyFont="1" applyFill="1" applyBorder="1" applyAlignment="1">
      <alignment horizontal="center" vertical="center"/>
    </xf>
    <xf numFmtId="0" fontId="4" fillId="4" borderId="0" xfId="0" applyFont="1" applyFill="1"/>
    <xf numFmtId="0" fontId="6" fillId="4" borderId="55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6" fillId="4" borderId="65" xfId="0" applyFont="1" applyFill="1" applyBorder="1"/>
    <xf numFmtId="0" fontId="6" fillId="4" borderId="49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vertical="center"/>
    </xf>
    <xf numFmtId="0" fontId="6" fillId="4" borderId="52" xfId="0" applyFont="1" applyFill="1" applyBorder="1" applyAlignment="1">
      <alignment horizontal="left" vertical="center"/>
    </xf>
    <xf numFmtId="0" fontId="6" fillId="4" borderId="53" xfId="0" applyFont="1" applyFill="1" applyBorder="1" applyAlignment="1">
      <alignment horizontal="left" vertical="center"/>
    </xf>
    <xf numFmtId="0" fontId="6" fillId="4" borderId="53" xfId="0" applyFont="1" applyFill="1" applyBorder="1" applyAlignment="1">
      <alignment vertical="center"/>
    </xf>
    <xf numFmtId="0" fontId="6" fillId="4" borderId="48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vertical="center"/>
    </xf>
    <xf numFmtId="0" fontId="6" fillId="4" borderId="66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left" vertical="center"/>
    </xf>
    <xf numFmtId="0" fontId="6" fillId="4" borderId="70" xfId="0" applyFont="1" applyFill="1" applyBorder="1" applyAlignment="1">
      <alignment horizontal="left" vertical="center"/>
    </xf>
    <xf numFmtId="0" fontId="6" fillId="4" borderId="71" xfId="0" applyFont="1" applyFill="1" applyBorder="1" applyAlignment="1">
      <alignment horizontal="left" vertical="center"/>
    </xf>
    <xf numFmtId="0" fontId="6" fillId="4" borderId="43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47" xfId="0" applyFont="1" applyFill="1" applyBorder="1" applyAlignment="1">
      <alignment horizontal="left" vertical="center"/>
    </xf>
    <xf numFmtId="0" fontId="0" fillId="2" borderId="0" xfId="0" applyFill="1" applyBorder="1"/>
    <xf numFmtId="0" fontId="6" fillId="2" borderId="1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5" borderId="72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vertical="center"/>
    </xf>
    <xf numFmtId="0" fontId="0" fillId="5" borderId="0" xfId="0" applyFill="1" applyBorder="1"/>
    <xf numFmtId="0" fontId="6" fillId="5" borderId="13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0" xfId="0" applyFont="1" applyFill="1" applyBorder="1"/>
    <xf numFmtId="0" fontId="7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" fontId="6" fillId="0" borderId="82" xfId="0" applyNumberFormat="1" applyFont="1" applyBorder="1" applyAlignment="1">
      <alignment horizontal="center" vertical="center"/>
    </xf>
    <xf numFmtId="20" fontId="6" fillId="0" borderId="38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0" fontId="6" fillId="0" borderId="66" xfId="0" applyNumberFormat="1" applyFont="1" applyBorder="1" applyAlignment="1">
      <alignment horizontal="center" vertical="center"/>
    </xf>
    <xf numFmtId="20" fontId="6" fillId="0" borderId="3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0" fontId="6" fillId="0" borderId="67" xfId="0" applyNumberFormat="1" applyFont="1" applyBorder="1" applyAlignment="1">
      <alignment horizontal="center" vertical="center"/>
    </xf>
    <xf numFmtId="20" fontId="6" fillId="0" borderId="5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20" fontId="6" fillId="7" borderId="66" xfId="0" applyNumberFormat="1" applyFont="1" applyFill="1" applyBorder="1" applyAlignment="1">
      <alignment horizontal="center" vertical="center"/>
    </xf>
    <xf numFmtId="20" fontId="6" fillId="7" borderId="39" xfId="0" applyNumberFormat="1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56" fontId="4" fillId="0" borderId="50" xfId="0" applyNumberFormat="1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6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82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7" borderId="6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0" fontId="6" fillId="0" borderId="18" xfId="0" applyNumberFormat="1" applyFont="1" applyFill="1" applyBorder="1" applyAlignment="1">
      <alignment horizontal="center" vertical="center"/>
    </xf>
    <xf numFmtId="20" fontId="6" fillId="0" borderId="37" xfId="0" applyNumberFormat="1" applyFont="1" applyFill="1" applyBorder="1" applyAlignment="1">
      <alignment horizontal="center" vertical="center"/>
    </xf>
    <xf numFmtId="20" fontId="6" fillId="0" borderId="4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50" xfId="0" applyFont="1" applyBorder="1" applyAlignment="1" applyProtection="1">
      <alignment horizontal="center" vertical="center"/>
    </xf>
    <xf numFmtId="20" fontId="6" fillId="0" borderId="19" xfId="0" applyNumberFormat="1" applyFont="1" applyFill="1" applyBorder="1" applyAlignment="1">
      <alignment horizontal="center" vertical="center"/>
    </xf>
    <xf numFmtId="20" fontId="6" fillId="0" borderId="12" xfId="0" applyNumberFormat="1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horizontal="center" vertical="center"/>
    </xf>
    <xf numFmtId="20" fontId="6" fillId="0" borderId="16" xfId="0" applyNumberFormat="1" applyFont="1" applyFill="1" applyBorder="1" applyAlignment="1">
      <alignment horizontal="center" vertical="center"/>
    </xf>
    <xf numFmtId="20" fontId="6" fillId="0" borderId="13" xfId="0" applyNumberFormat="1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20" fontId="9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horizontal="center" vertical="center"/>
    </xf>
    <xf numFmtId="0" fontId="4" fillId="0" borderId="77" xfId="0" applyFont="1" applyFill="1" applyBorder="1" applyAlignment="1" applyProtection="1">
      <alignment horizontal="center" vertical="center"/>
    </xf>
    <xf numFmtId="0" fontId="6" fillId="0" borderId="78" xfId="0" applyFont="1" applyBorder="1" applyAlignment="1" applyProtection="1">
      <alignment horizontal="center" vertical="center"/>
    </xf>
    <xf numFmtId="0" fontId="6" fillId="0" borderId="74" xfId="0" applyFont="1" applyBorder="1" applyAlignment="1" applyProtection="1">
      <alignment horizontal="center" vertical="center"/>
    </xf>
    <xf numFmtId="0" fontId="6" fillId="0" borderId="80" xfId="0" applyFont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colors>
    <mruColors>
      <color rgb="FFCCFFCC"/>
      <color rgb="FF66FFFF"/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>
      <selection activeCell="AC3" sqref="AC3"/>
    </sheetView>
  </sheetViews>
  <sheetFormatPr defaultRowHeight="13.5" x14ac:dyDescent="0.15"/>
  <cols>
    <col min="1" max="34" width="4.625" customWidth="1"/>
    <col min="37" max="37" width="9" customWidth="1"/>
  </cols>
  <sheetData>
    <row r="1" spans="1:28" ht="21" x14ac:dyDescent="0.15">
      <c r="A1" s="264" t="s">
        <v>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</row>
    <row r="2" spans="1:28" ht="21" x14ac:dyDescent="0.1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</row>
    <row r="3" spans="1:28" ht="14.25" x14ac:dyDescent="0.15">
      <c r="A3" s="263" t="s">
        <v>66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</row>
    <row r="4" spans="1:28" ht="14.25" x14ac:dyDescent="0.15">
      <c r="A4" s="263" t="s">
        <v>67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</row>
    <row r="5" spans="1:28" ht="14.25" x14ac:dyDescent="0.15">
      <c r="A5" s="263" t="s">
        <v>68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</row>
    <row r="6" spans="1:28" ht="14.25" x14ac:dyDescent="0.15">
      <c r="A6" s="263" t="s">
        <v>69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</row>
    <row r="7" spans="1:28" ht="14.25" x14ac:dyDescent="0.15">
      <c r="A7" s="263" t="s">
        <v>196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</row>
    <row r="8" spans="1:28" ht="14.25" x14ac:dyDescent="0.15">
      <c r="A8" s="263" t="s">
        <v>98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</row>
    <row r="9" spans="1:28" ht="14.25" x14ac:dyDescent="0.15">
      <c r="A9" s="263" t="s">
        <v>99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</row>
    <row r="10" spans="1:28" ht="14.25" x14ac:dyDescent="0.15">
      <c r="A10" s="263" t="s">
        <v>100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</row>
    <row r="11" spans="1:28" ht="14.25" x14ac:dyDescent="0.15">
      <c r="A11" s="263" t="s">
        <v>97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</row>
    <row r="12" spans="1:28" ht="14.25" x14ac:dyDescent="0.15">
      <c r="A12" s="263" t="s">
        <v>70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</row>
    <row r="13" spans="1:28" ht="14.25" x14ac:dyDescent="0.15">
      <c r="A13" s="263" t="s">
        <v>71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</row>
    <row r="14" spans="1:28" ht="14.25" x14ac:dyDescent="0.15">
      <c r="A14" s="263" t="s">
        <v>72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</row>
    <row r="15" spans="1:28" ht="14.25" x14ac:dyDescent="0.15">
      <c r="A15" s="263" t="s">
        <v>73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</row>
    <row r="16" spans="1:28" ht="14.25" x14ac:dyDescent="0.15">
      <c r="A16" s="263" t="s">
        <v>74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</row>
    <row r="17" spans="1:28" ht="14.25" x14ac:dyDescent="0.15">
      <c r="A17" s="263" t="s">
        <v>75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</row>
    <row r="18" spans="1:28" ht="14.25" x14ac:dyDescent="0.15">
      <c r="A18" s="263" t="s">
        <v>76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</row>
    <row r="19" spans="1:28" ht="14.25" x14ac:dyDescent="0.15">
      <c r="A19" s="263" t="s">
        <v>101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</row>
    <row r="20" spans="1:28" ht="14.25" x14ac:dyDescent="0.15">
      <c r="A20" s="263" t="s">
        <v>77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</row>
    <row r="21" spans="1:28" ht="14.25" x14ac:dyDescent="0.15">
      <c r="A21" s="263" t="s">
        <v>78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</row>
    <row r="22" spans="1:28" ht="14.25" x14ac:dyDescent="0.15">
      <c r="A22" s="263" t="s">
        <v>79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</row>
    <row r="23" spans="1:28" ht="14.25" x14ac:dyDescent="0.15">
      <c r="A23" s="263" t="s">
        <v>197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</row>
    <row r="24" spans="1:28" ht="14.25" x14ac:dyDescent="0.15">
      <c r="A24" s="263" t="s">
        <v>80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</row>
    <row r="25" spans="1:28" ht="14.25" x14ac:dyDescent="0.15">
      <c r="A25" s="263" t="s">
        <v>81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</row>
    <row r="26" spans="1:28" ht="14.25" x14ac:dyDescent="0.15">
      <c r="A26" s="263" t="s">
        <v>82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</row>
    <row r="27" spans="1:28" ht="14.25" x14ac:dyDescent="0.15">
      <c r="A27" s="263" t="s">
        <v>83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</row>
    <row r="28" spans="1:28" ht="14.25" x14ac:dyDescent="0.15">
      <c r="A28" s="263" t="s">
        <v>84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</row>
    <row r="29" spans="1:28" ht="14.25" x14ac:dyDescent="0.15">
      <c r="A29" s="263" t="s">
        <v>85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</row>
    <row r="30" spans="1:28" ht="14.25" x14ac:dyDescent="0.15">
      <c r="A30" s="263" t="s">
        <v>86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</row>
    <row r="31" spans="1:28" ht="14.25" x14ac:dyDescent="0.15">
      <c r="A31" s="263" t="s">
        <v>87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</row>
    <row r="32" spans="1:28" ht="14.25" x14ac:dyDescent="0.15">
      <c r="A32" s="263" t="s">
        <v>88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</row>
    <row r="33" spans="1:28" ht="14.25" x14ac:dyDescent="0.15">
      <c r="A33" s="263" t="s">
        <v>89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</row>
    <row r="34" spans="1:28" ht="14.25" x14ac:dyDescent="0.15">
      <c r="A34" s="263" t="s">
        <v>90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</row>
    <row r="35" spans="1:28" ht="14.25" x14ac:dyDescent="0.15">
      <c r="A35" s="263" t="s">
        <v>91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</row>
    <row r="36" spans="1:28" ht="14.25" x14ac:dyDescent="0.15">
      <c r="A36" s="263" t="s">
        <v>92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</row>
    <row r="37" spans="1:28" ht="14.25" x14ac:dyDescent="0.15">
      <c r="A37" s="263" t="s">
        <v>93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</row>
    <row r="38" spans="1:28" ht="14.25" x14ac:dyDescent="0.15">
      <c r="A38" s="263" t="s">
        <v>94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</row>
    <row r="39" spans="1:28" ht="14.25" x14ac:dyDescent="0.15">
      <c r="A39" s="263" t="s">
        <v>95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</row>
  </sheetData>
  <mergeCells count="39">
    <mergeCell ref="A37:AB37"/>
    <mergeCell ref="A38:AB38"/>
    <mergeCell ref="A39:AB39"/>
    <mergeCell ref="A31:AB31"/>
    <mergeCell ref="A32:AB32"/>
    <mergeCell ref="A33:AB33"/>
    <mergeCell ref="A34:AB34"/>
    <mergeCell ref="A35:AB35"/>
    <mergeCell ref="A36:AB36"/>
    <mergeCell ref="A30:AB30"/>
    <mergeCell ref="A19:AB19"/>
    <mergeCell ref="A20:AB20"/>
    <mergeCell ref="A21:AB21"/>
    <mergeCell ref="A22:AB22"/>
    <mergeCell ref="A23:AB23"/>
    <mergeCell ref="A24:AB24"/>
    <mergeCell ref="A25:AB25"/>
    <mergeCell ref="A26:AB26"/>
    <mergeCell ref="A27:AB27"/>
    <mergeCell ref="A28:AB28"/>
    <mergeCell ref="A29:AB29"/>
    <mergeCell ref="A18:AB18"/>
    <mergeCell ref="A7:AB7"/>
    <mergeCell ref="A8:AB8"/>
    <mergeCell ref="A9:AB9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6:AB6"/>
    <mergeCell ref="A1:AB1"/>
    <mergeCell ref="A2:AB2"/>
    <mergeCell ref="A3:AB3"/>
    <mergeCell ref="A4:AB4"/>
    <mergeCell ref="A5:AB5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zoomScale="75" zoomScaleNormal="75" workbookViewId="0">
      <selection activeCell="A80" sqref="A80:C80"/>
    </sheetView>
  </sheetViews>
  <sheetFormatPr defaultRowHeight="13.5" x14ac:dyDescent="0.15"/>
  <cols>
    <col min="1" max="1" width="5.25" customWidth="1"/>
    <col min="2" max="15" width="5.625" customWidth="1"/>
    <col min="16" max="27" width="4.875" customWidth="1"/>
    <col min="28" max="28" width="5.625" customWidth="1"/>
  </cols>
  <sheetData>
    <row r="1" spans="1:27" ht="21.75" customHeight="1" x14ac:dyDescent="0.15">
      <c r="A1" s="331" t="s">
        <v>131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</row>
    <row r="2" spans="1:27" ht="21.75" customHeight="1" x14ac:dyDescent="0.15">
      <c r="A2" s="265" t="s">
        <v>192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</row>
    <row r="3" spans="1:27" ht="20.100000000000001" customHeight="1" thickBot="1" x14ac:dyDescent="0.2">
      <c r="A3" s="266">
        <v>45424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</row>
    <row r="4" spans="1:27" ht="35.25" customHeight="1" thickBot="1" x14ac:dyDescent="0.2">
      <c r="A4" s="268" t="s">
        <v>193</v>
      </c>
      <c r="B4" s="269"/>
      <c r="C4" s="270"/>
      <c r="D4" s="271" t="str">
        <f>A5</f>
        <v>茂木FC</v>
      </c>
      <c r="E4" s="272"/>
      <c r="F4" s="272"/>
      <c r="G4" s="272" t="str">
        <f>A6</f>
        <v>栃木ジュニオール</v>
      </c>
      <c r="H4" s="272"/>
      <c r="I4" s="272"/>
      <c r="J4" s="272" t="str">
        <f>A7</f>
        <v>祖母井クラブ</v>
      </c>
      <c r="K4" s="272"/>
      <c r="L4" s="272"/>
      <c r="M4" s="272" t="str">
        <f>A8</f>
        <v>吞竜ＦＣ</v>
      </c>
      <c r="N4" s="272"/>
      <c r="O4" s="273"/>
      <c r="P4" s="309" t="s">
        <v>8</v>
      </c>
      <c r="Q4" s="272"/>
      <c r="R4" s="272"/>
      <c r="S4" s="272" t="s">
        <v>9</v>
      </c>
      <c r="T4" s="272"/>
      <c r="U4" s="272"/>
      <c r="V4" s="273" t="s">
        <v>10</v>
      </c>
      <c r="W4" s="269"/>
      <c r="X4" s="271"/>
      <c r="Y4" s="272" t="s">
        <v>11</v>
      </c>
      <c r="Z4" s="272"/>
      <c r="AA4" s="308"/>
    </row>
    <row r="5" spans="1:27" ht="35.25" customHeight="1" x14ac:dyDescent="0.15">
      <c r="A5" s="285" t="s">
        <v>140</v>
      </c>
      <c r="B5" s="286"/>
      <c r="C5" s="287"/>
      <c r="D5" s="196"/>
      <c r="E5" s="197"/>
      <c r="F5" s="198"/>
      <c r="G5" s="258">
        <f>H11</f>
        <v>0</v>
      </c>
      <c r="H5" s="256" t="s">
        <v>2</v>
      </c>
      <c r="I5" s="257">
        <f>K11</f>
        <v>0</v>
      </c>
      <c r="J5" s="258">
        <f>H14</f>
        <v>0</v>
      </c>
      <c r="K5" s="256" t="s">
        <v>2</v>
      </c>
      <c r="L5" s="257">
        <f>K14</f>
        <v>0</v>
      </c>
      <c r="M5" s="258">
        <f>H17</f>
        <v>0</v>
      </c>
      <c r="N5" s="256" t="s">
        <v>2</v>
      </c>
      <c r="O5" s="256">
        <f>K17</f>
        <v>0</v>
      </c>
      <c r="P5" s="274"/>
      <c r="Q5" s="275"/>
      <c r="R5" s="275"/>
      <c r="S5" s="276">
        <f>(G5+J5+M5)-(I5+L5+O5)</f>
        <v>0</v>
      </c>
      <c r="T5" s="276"/>
      <c r="U5" s="276"/>
      <c r="V5" s="276">
        <f>G5+J5+M5</f>
        <v>0</v>
      </c>
      <c r="W5" s="276"/>
      <c r="X5" s="276"/>
      <c r="Y5" s="275"/>
      <c r="Z5" s="275"/>
      <c r="AA5" s="277"/>
    </row>
    <row r="6" spans="1:27" ht="35.25" customHeight="1" x14ac:dyDescent="0.15">
      <c r="A6" s="278" t="s">
        <v>146</v>
      </c>
      <c r="B6" s="279"/>
      <c r="C6" s="280"/>
      <c r="D6" s="253">
        <f>I5</f>
        <v>0</v>
      </c>
      <c r="E6" s="253" t="s">
        <v>2</v>
      </c>
      <c r="F6" s="254">
        <f>G5</f>
        <v>0</v>
      </c>
      <c r="G6" s="201"/>
      <c r="H6" s="202"/>
      <c r="I6" s="203"/>
      <c r="J6" s="255">
        <f>H18</f>
        <v>0</v>
      </c>
      <c r="K6" s="253" t="s">
        <v>2</v>
      </c>
      <c r="L6" s="254">
        <f>K18</f>
        <v>0</v>
      </c>
      <c r="M6" s="255">
        <f>H15</f>
        <v>0</v>
      </c>
      <c r="N6" s="253" t="s">
        <v>2</v>
      </c>
      <c r="O6" s="253">
        <f>K15</f>
        <v>0</v>
      </c>
      <c r="P6" s="281"/>
      <c r="Q6" s="282"/>
      <c r="R6" s="282"/>
      <c r="S6" s="283">
        <f>(D6+J6+M6)-(F6+L6+O6)</f>
        <v>0</v>
      </c>
      <c r="T6" s="283"/>
      <c r="U6" s="283"/>
      <c r="V6" s="283">
        <f>D6+J6+M6</f>
        <v>0</v>
      </c>
      <c r="W6" s="283"/>
      <c r="X6" s="283"/>
      <c r="Y6" s="282"/>
      <c r="Z6" s="282"/>
      <c r="AA6" s="284"/>
    </row>
    <row r="7" spans="1:27" ht="35.25" customHeight="1" x14ac:dyDescent="0.15">
      <c r="A7" s="278" t="s">
        <v>134</v>
      </c>
      <c r="B7" s="279"/>
      <c r="C7" s="280"/>
      <c r="D7" s="253">
        <f>L5</f>
        <v>0</v>
      </c>
      <c r="E7" s="253" t="s">
        <v>2</v>
      </c>
      <c r="F7" s="254">
        <f>J5</f>
        <v>0</v>
      </c>
      <c r="G7" s="255">
        <f>L6</f>
        <v>0</v>
      </c>
      <c r="H7" s="253" t="s">
        <v>2</v>
      </c>
      <c r="I7" s="254">
        <f>J6</f>
        <v>0</v>
      </c>
      <c r="J7" s="201"/>
      <c r="K7" s="202"/>
      <c r="L7" s="203"/>
      <c r="M7" s="255">
        <f>H12</f>
        <v>0</v>
      </c>
      <c r="N7" s="253" t="s">
        <v>2</v>
      </c>
      <c r="O7" s="253">
        <f>K12</f>
        <v>0</v>
      </c>
      <c r="P7" s="281"/>
      <c r="Q7" s="282"/>
      <c r="R7" s="282"/>
      <c r="S7" s="283">
        <f>(G7+D7+M7)-(I7+F7+O7)</f>
        <v>0</v>
      </c>
      <c r="T7" s="283"/>
      <c r="U7" s="283"/>
      <c r="V7" s="283">
        <f>D7+G7+M7</f>
        <v>0</v>
      </c>
      <c r="W7" s="283"/>
      <c r="X7" s="283"/>
      <c r="Y7" s="282"/>
      <c r="Z7" s="282"/>
      <c r="AA7" s="284"/>
    </row>
    <row r="8" spans="1:27" ht="35.25" customHeight="1" thickBot="1" x14ac:dyDescent="0.2">
      <c r="A8" s="310" t="s">
        <v>153</v>
      </c>
      <c r="B8" s="311"/>
      <c r="C8" s="312"/>
      <c r="D8" s="250">
        <f>O5</f>
        <v>0</v>
      </c>
      <c r="E8" s="250" t="s">
        <v>2</v>
      </c>
      <c r="F8" s="251">
        <f>M5</f>
        <v>0</v>
      </c>
      <c r="G8" s="252">
        <f>O6</f>
        <v>0</v>
      </c>
      <c r="H8" s="250" t="s">
        <v>2</v>
      </c>
      <c r="I8" s="251">
        <f>M6</f>
        <v>0</v>
      </c>
      <c r="J8" s="252">
        <f>O7</f>
        <v>0</v>
      </c>
      <c r="K8" s="250" t="s">
        <v>2</v>
      </c>
      <c r="L8" s="251">
        <f>M7</f>
        <v>0</v>
      </c>
      <c r="M8" s="205"/>
      <c r="N8" s="206"/>
      <c r="O8" s="206"/>
      <c r="P8" s="313"/>
      <c r="Q8" s="314"/>
      <c r="R8" s="314"/>
      <c r="S8" s="315">
        <f>(G8+J8+D8)-(I8+L8+F8)</f>
        <v>0</v>
      </c>
      <c r="T8" s="315"/>
      <c r="U8" s="315"/>
      <c r="V8" s="315">
        <f>D8+G8+J8</f>
        <v>0</v>
      </c>
      <c r="W8" s="315"/>
      <c r="X8" s="315"/>
      <c r="Y8" s="314"/>
      <c r="Z8" s="314"/>
      <c r="AA8" s="316"/>
    </row>
    <row r="9" spans="1:27" ht="35.25" customHeight="1" thickBot="1" x14ac:dyDescent="0.2">
      <c r="V9" s="207"/>
      <c r="W9" s="207"/>
      <c r="X9" s="207"/>
      <c r="Y9" s="207"/>
      <c r="Z9" s="207"/>
      <c r="AA9" s="207"/>
    </row>
    <row r="10" spans="1:27" ht="35.25" customHeight="1" thickBot="1" x14ac:dyDescent="0.2">
      <c r="B10" s="268" t="s">
        <v>103</v>
      </c>
      <c r="C10" s="269"/>
      <c r="D10" s="270"/>
      <c r="E10" s="268" t="s">
        <v>104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70"/>
      <c r="P10" s="307" t="s">
        <v>105</v>
      </c>
      <c r="Q10" s="307"/>
      <c r="R10" s="307"/>
      <c r="S10" s="268"/>
      <c r="T10" s="308" t="s">
        <v>106</v>
      </c>
      <c r="U10" s="307"/>
      <c r="V10" s="307"/>
      <c r="W10" s="309"/>
      <c r="X10" s="270" t="s">
        <v>106</v>
      </c>
      <c r="Y10" s="307"/>
      <c r="Z10" s="307"/>
      <c r="AA10" s="307"/>
    </row>
    <row r="11" spans="1:27" ht="35.25" customHeight="1" x14ac:dyDescent="0.15">
      <c r="A11" s="208">
        <v>1</v>
      </c>
      <c r="B11" s="209">
        <v>0.375</v>
      </c>
      <c r="C11" s="256" t="s">
        <v>3</v>
      </c>
      <c r="D11" s="210">
        <v>0.39930555555555558</v>
      </c>
      <c r="E11" s="327" t="str">
        <f>A5</f>
        <v>茂木FC</v>
      </c>
      <c r="F11" s="302"/>
      <c r="G11" s="328"/>
      <c r="H11" s="329"/>
      <c r="I11" s="286"/>
      <c r="J11" s="256" t="s">
        <v>107</v>
      </c>
      <c r="K11" s="286"/>
      <c r="L11" s="330"/>
      <c r="M11" s="301" t="str">
        <f>A6</f>
        <v>栃木ジュニオール</v>
      </c>
      <c r="N11" s="302"/>
      <c r="O11" s="303"/>
      <c r="P11" s="304" t="str">
        <f>A7</f>
        <v>祖母井クラブ</v>
      </c>
      <c r="Q11" s="305"/>
      <c r="R11" s="305"/>
      <c r="S11" s="305"/>
      <c r="T11" s="305" t="str">
        <f>A8</f>
        <v>吞竜ＦＣ</v>
      </c>
      <c r="U11" s="305"/>
      <c r="V11" s="305"/>
      <c r="W11" s="305"/>
      <c r="X11" s="305" t="str">
        <f>A7</f>
        <v>祖母井クラブ</v>
      </c>
      <c r="Y11" s="305"/>
      <c r="Z11" s="305"/>
      <c r="AA11" s="306"/>
    </row>
    <row r="12" spans="1:27" ht="35.25" customHeight="1" x14ac:dyDescent="0.15">
      <c r="A12" s="212">
        <v>2</v>
      </c>
      <c r="B12" s="213">
        <v>0.40277777777777773</v>
      </c>
      <c r="C12" s="253" t="s">
        <v>3</v>
      </c>
      <c r="D12" s="214">
        <v>0.42708333333333331</v>
      </c>
      <c r="E12" s="288" t="str">
        <f>A7</f>
        <v>祖母井クラブ</v>
      </c>
      <c r="F12" s="289"/>
      <c r="G12" s="290"/>
      <c r="H12" s="291"/>
      <c r="I12" s="279"/>
      <c r="J12" s="253" t="s">
        <v>107</v>
      </c>
      <c r="K12" s="279"/>
      <c r="L12" s="292"/>
      <c r="M12" s="293" t="str">
        <f>A8</f>
        <v>吞竜ＦＣ</v>
      </c>
      <c r="N12" s="289"/>
      <c r="O12" s="294"/>
      <c r="P12" s="295" t="str">
        <f>A5</f>
        <v>茂木FC</v>
      </c>
      <c r="Q12" s="296"/>
      <c r="R12" s="296"/>
      <c r="S12" s="296"/>
      <c r="T12" s="296" t="str">
        <f>A6</f>
        <v>栃木ジュニオール</v>
      </c>
      <c r="U12" s="296"/>
      <c r="V12" s="296"/>
      <c r="W12" s="296"/>
      <c r="X12" s="296" t="str">
        <f>A5</f>
        <v>茂木FC</v>
      </c>
      <c r="Y12" s="296"/>
      <c r="Z12" s="296"/>
      <c r="AA12" s="297"/>
    </row>
    <row r="13" spans="1:27" ht="35.25" customHeight="1" x14ac:dyDescent="0.15">
      <c r="A13" s="222"/>
      <c r="B13" s="220"/>
      <c r="C13" s="259"/>
      <c r="D13" s="221"/>
      <c r="E13" s="298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300"/>
    </row>
    <row r="14" spans="1:27" ht="35.25" customHeight="1" x14ac:dyDescent="0.15">
      <c r="A14" s="212">
        <v>3</v>
      </c>
      <c r="B14" s="213">
        <v>0.45833333333333298</v>
      </c>
      <c r="C14" s="253" t="s">
        <v>108</v>
      </c>
      <c r="D14" s="214">
        <v>0.48263888888888901</v>
      </c>
      <c r="E14" s="288" t="str">
        <f>A5</f>
        <v>茂木FC</v>
      </c>
      <c r="F14" s="289"/>
      <c r="G14" s="290"/>
      <c r="H14" s="291"/>
      <c r="I14" s="279"/>
      <c r="J14" s="253" t="s">
        <v>107</v>
      </c>
      <c r="K14" s="279"/>
      <c r="L14" s="292"/>
      <c r="M14" s="293" t="str">
        <f>A7</f>
        <v>祖母井クラブ</v>
      </c>
      <c r="N14" s="289"/>
      <c r="O14" s="294"/>
      <c r="P14" s="295" t="str">
        <f>A6</f>
        <v>栃木ジュニオール</v>
      </c>
      <c r="Q14" s="296"/>
      <c r="R14" s="296"/>
      <c r="S14" s="296"/>
      <c r="T14" s="296" t="str">
        <f>A8</f>
        <v>吞竜ＦＣ</v>
      </c>
      <c r="U14" s="296"/>
      <c r="V14" s="296"/>
      <c r="W14" s="296"/>
      <c r="X14" s="296" t="str">
        <f>A6</f>
        <v>栃木ジュニオール</v>
      </c>
      <c r="Y14" s="296"/>
      <c r="Z14" s="296"/>
      <c r="AA14" s="297"/>
    </row>
    <row r="15" spans="1:27" ht="35.25" customHeight="1" x14ac:dyDescent="0.15">
      <c r="A15" s="212">
        <v>4</v>
      </c>
      <c r="B15" s="213">
        <v>0.48611111111111099</v>
      </c>
      <c r="C15" s="253" t="s">
        <v>108</v>
      </c>
      <c r="D15" s="214">
        <v>0.51041666666666696</v>
      </c>
      <c r="E15" s="288" t="str">
        <f>A6</f>
        <v>栃木ジュニオール</v>
      </c>
      <c r="F15" s="289"/>
      <c r="G15" s="290"/>
      <c r="H15" s="291"/>
      <c r="I15" s="279"/>
      <c r="J15" s="253" t="s">
        <v>107</v>
      </c>
      <c r="K15" s="279"/>
      <c r="L15" s="292"/>
      <c r="M15" s="293" t="str">
        <f>A8</f>
        <v>吞竜ＦＣ</v>
      </c>
      <c r="N15" s="289"/>
      <c r="O15" s="294"/>
      <c r="P15" s="295" t="str">
        <f>A7</f>
        <v>祖母井クラブ</v>
      </c>
      <c r="Q15" s="296"/>
      <c r="R15" s="296"/>
      <c r="S15" s="296"/>
      <c r="T15" s="296" t="str">
        <f>A5</f>
        <v>茂木FC</v>
      </c>
      <c r="U15" s="296"/>
      <c r="V15" s="296"/>
      <c r="W15" s="296"/>
      <c r="X15" s="296" t="str">
        <f>A7</f>
        <v>祖母井クラブ</v>
      </c>
      <c r="Y15" s="296"/>
      <c r="Z15" s="296"/>
      <c r="AA15" s="297"/>
    </row>
    <row r="16" spans="1:27" ht="35.25" customHeight="1" x14ac:dyDescent="0.15">
      <c r="A16" s="222"/>
      <c r="B16" s="220"/>
      <c r="C16" s="259"/>
      <c r="D16" s="221"/>
      <c r="E16" s="298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300"/>
    </row>
    <row r="17" spans="1:27" ht="35.25" customHeight="1" x14ac:dyDescent="0.15">
      <c r="A17" s="212">
        <v>5</v>
      </c>
      <c r="B17" s="213">
        <v>0.54166666666666596</v>
      </c>
      <c r="C17" s="253" t="s">
        <v>108</v>
      </c>
      <c r="D17" s="214">
        <v>0.56597222222222199</v>
      </c>
      <c r="E17" s="288" t="str">
        <f>A5</f>
        <v>茂木FC</v>
      </c>
      <c r="F17" s="289"/>
      <c r="G17" s="290"/>
      <c r="H17" s="291"/>
      <c r="I17" s="279"/>
      <c r="J17" s="253" t="s">
        <v>107</v>
      </c>
      <c r="K17" s="279"/>
      <c r="L17" s="292"/>
      <c r="M17" s="293" t="str">
        <f>A8</f>
        <v>吞竜ＦＣ</v>
      </c>
      <c r="N17" s="289"/>
      <c r="O17" s="294"/>
      <c r="P17" s="295" t="str">
        <f>A6</f>
        <v>栃木ジュニオール</v>
      </c>
      <c r="Q17" s="296"/>
      <c r="R17" s="296"/>
      <c r="S17" s="296"/>
      <c r="T17" s="296" t="str">
        <f>A7</f>
        <v>祖母井クラブ</v>
      </c>
      <c r="U17" s="296"/>
      <c r="V17" s="296"/>
      <c r="W17" s="296"/>
      <c r="X17" s="296" t="str">
        <f>A6</f>
        <v>栃木ジュニオール</v>
      </c>
      <c r="Y17" s="296"/>
      <c r="Z17" s="296"/>
      <c r="AA17" s="297"/>
    </row>
    <row r="18" spans="1:27" ht="35.25" customHeight="1" thickBot="1" x14ac:dyDescent="0.2">
      <c r="A18" s="215">
        <v>6</v>
      </c>
      <c r="B18" s="216">
        <v>0.56944444444444398</v>
      </c>
      <c r="C18" s="250" t="s">
        <v>108</v>
      </c>
      <c r="D18" s="217">
        <v>0.59375</v>
      </c>
      <c r="E18" s="319" t="str">
        <f>A6</f>
        <v>栃木ジュニオール</v>
      </c>
      <c r="F18" s="320"/>
      <c r="G18" s="321"/>
      <c r="H18" s="322"/>
      <c r="I18" s="311"/>
      <c r="J18" s="250" t="s">
        <v>107</v>
      </c>
      <c r="K18" s="311"/>
      <c r="L18" s="323"/>
      <c r="M18" s="324" t="str">
        <f>A7</f>
        <v>祖母井クラブ</v>
      </c>
      <c r="N18" s="320"/>
      <c r="O18" s="325"/>
      <c r="P18" s="326" t="str">
        <f>A8</f>
        <v>吞竜ＦＣ</v>
      </c>
      <c r="Q18" s="317"/>
      <c r="R18" s="317"/>
      <c r="S18" s="317"/>
      <c r="T18" s="317" t="str">
        <f>A5</f>
        <v>茂木FC</v>
      </c>
      <c r="U18" s="317"/>
      <c r="V18" s="317"/>
      <c r="W18" s="317"/>
      <c r="X18" s="317" t="str">
        <f>A8</f>
        <v>吞竜ＦＣ</v>
      </c>
      <c r="Y18" s="317"/>
      <c r="Z18" s="317"/>
      <c r="AA18" s="318"/>
    </row>
    <row r="19" spans="1:27" ht="21.75" customHeight="1" x14ac:dyDescent="0.15">
      <c r="A19" s="331" t="s">
        <v>65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</row>
    <row r="20" spans="1:27" ht="21.75" customHeight="1" x14ac:dyDescent="0.15">
      <c r="A20" s="265" t="s">
        <v>191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</row>
    <row r="21" spans="1:27" ht="20.100000000000001" customHeight="1" thickBot="1" x14ac:dyDescent="0.2">
      <c r="A21" s="266">
        <v>45424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</row>
    <row r="22" spans="1:27" ht="35.25" customHeight="1" thickBot="1" x14ac:dyDescent="0.2">
      <c r="A22" s="268" t="s">
        <v>102</v>
      </c>
      <c r="B22" s="269"/>
      <c r="C22" s="270"/>
      <c r="D22" s="271" t="str">
        <f>A23</f>
        <v>バジェルボ</v>
      </c>
      <c r="E22" s="272"/>
      <c r="F22" s="272"/>
      <c r="G22" s="272" t="str">
        <f>A24</f>
        <v>石橋FC</v>
      </c>
      <c r="H22" s="272"/>
      <c r="I22" s="272"/>
      <c r="J22" s="272" t="str">
        <f>A25</f>
        <v>亀山SC</v>
      </c>
      <c r="K22" s="272"/>
      <c r="L22" s="272"/>
      <c r="M22" s="272" t="str">
        <f>A26</f>
        <v>矢吹ＳＳＳ</v>
      </c>
      <c r="N22" s="272"/>
      <c r="O22" s="273"/>
      <c r="P22" s="309" t="s">
        <v>8</v>
      </c>
      <c r="Q22" s="272"/>
      <c r="R22" s="272"/>
      <c r="S22" s="272" t="s">
        <v>9</v>
      </c>
      <c r="T22" s="272"/>
      <c r="U22" s="272"/>
      <c r="V22" s="273" t="s">
        <v>10</v>
      </c>
      <c r="W22" s="269"/>
      <c r="X22" s="271"/>
      <c r="Y22" s="272" t="s">
        <v>11</v>
      </c>
      <c r="Z22" s="272"/>
      <c r="AA22" s="308"/>
    </row>
    <row r="23" spans="1:27" ht="35.25" customHeight="1" x14ac:dyDescent="0.15">
      <c r="A23" s="285" t="s">
        <v>149</v>
      </c>
      <c r="B23" s="286"/>
      <c r="C23" s="287"/>
      <c r="D23" s="196"/>
      <c r="E23" s="197"/>
      <c r="F23" s="198"/>
      <c r="G23" s="258">
        <f>H29</f>
        <v>0</v>
      </c>
      <c r="H23" s="256" t="s">
        <v>2</v>
      </c>
      <c r="I23" s="257">
        <f>K29</f>
        <v>0</v>
      </c>
      <c r="J23" s="258">
        <f>H32</f>
        <v>0</v>
      </c>
      <c r="K23" s="256" t="s">
        <v>2</v>
      </c>
      <c r="L23" s="257">
        <f>K32</f>
        <v>0</v>
      </c>
      <c r="M23" s="258">
        <f>H35</f>
        <v>0</v>
      </c>
      <c r="N23" s="256" t="s">
        <v>2</v>
      </c>
      <c r="O23" s="256">
        <f>K35</f>
        <v>0</v>
      </c>
      <c r="P23" s="274"/>
      <c r="Q23" s="275"/>
      <c r="R23" s="275"/>
      <c r="S23" s="276">
        <f>(G23+J23+M23)-(I23+L23+O23)</f>
        <v>0</v>
      </c>
      <c r="T23" s="276"/>
      <c r="U23" s="276"/>
      <c r="V23" s="276">
        <f>G23+J23+M23</f>
        <v>0</v>
      </c>
      <c r="W23" s="276"/>
      <c r="X23" s="276"/>
      <c r="Y23" s="275"/>
      <c r="Z23" s="275"/>
      <c r="AA23" s="277"/>
    </row>
    <row r="24" spans="1:27" ht="35.25" customHeight="1" x14ac:dyDescent="0.15">
      <c r="A24" s="278" t="s">
        <v>152</v>
      </c>
      <c r="B24" s="279"/>
      <c r="C24" s="280"/>
      <c r="D24" s="253">
        <f>I23</f>
        <v>0</v>
      </c>
      <c r="E24" s="253" t="s">
        <v>2</v>
      </c>
      <c r="F24" s="254">
        <f>G23</f>
        <v>0</v>
      </c>
      <c r="G24" s="201"/>
      <c r="H24" s="202"/>
      <c r="I24" s="203"/>
      <c r="J24" s="255">
        <f>H36</f>
        <v>0</v>
      </c>
      <c r="K24" s="253" t="s">
        <v>2</v>
      </c>
      <c r="L24" s="254">
        <f>K36</f>
        <v>0</v>
      </c>
      <c r="M24" s="255">
        <f>H33</f>
        <v>0</v>
      </c>
      <c r="N24" s="253" t="s">
        <v>2</v>
      </c>
      <c r="O24" s="253">
        <f>K33</f>
        <v>0</v>
      </c>
      <c r="P24" s="281"/>
      <c r="Q24" s="282"/>
      <c r="R24" s="282"/>
      <c r="S24" s="283">
        <f>(D24+J24+M24)-(F24+L24+O24)</f>
        <v>0</v>
      </c>
      <c r="T24" s="283"/>
      <c r="U24" s="283"/>
      <c r="V24" s="283">
        <f>D24+J24+M24</f>
        <v>0</v>
      </c>
      <c r="W24" s="283"/>
      <c r="X24" s="283"/>
      <c r="Y24" s="282"/>
      <c r="Z24" s="282"/>
      <c r="AA24" s="284"/>
    </row>
    <row r="25" spans="1:27" ht="35.25" customHeight="1" x14ac:dyDescent="0.15">
      <c r="A25" s="278" t="s">
        <v>135</v>
      </c>
      <c r="B25" s="279"/>
      <c r="C25" s="280"/>
      <c r="D25" s="253">
        <f>L23</f>
        <v>0</v>
      </c>
      <c r="E25" s="253" t="s">
        <v>2</v>
      </c>
      <c r="F25" s="254">
        <f>J23</f>
        <v>0</v>
      </c>
      <c r="G25" s="255">
        <f>L24</f>
        <v>0</v>
      </c>
      <c r="H25" s="253" t="s">
        <v>2</v>
      </c>
      <c r="I25" s="254">
        <f>J24</f>
        <v>0</v>
      </c>
      <c r="J25" s="201"/>
      <c r="K25" s="202"/>
      <c r="L25" s="203"/>
      <c r="M25" s="255">
        <f>H30</f>
        <v>0</v>
      </c>
      <c r="N25" s="253" t="s">
        <v>2</v>
      </c>
      <c r="O25" s="253">
        <f>K30</f>
        <v>0</v>
      </c>
      <c r="P25" s="281"/>
      <c r="Q25" s="282"/>
      <c r="R25" s="282"/>
      <c r="S25" s="283">
        <f>(G25+D25+M25)-(I25+F25+O25)</f>
        <v>0</v>
      </c>
      <c r="T25" s="283"/>
      <c r="U25" s="283"/>
      <c r="V25" s="283">
        <f>D25+G25+M25</f>
        <v>0</v>
      </c>
      <c r="W25" s="283"/>
      <c r="X25" s="283"/>
      <c r="Y25" s="282"/>
      <c r="Z25" s="282"/>
      <c r="AA25" s="284"/>
    </row>
    <row r="26" spans="1:27" ht="35.25" customHeight="1" thickBot="1" x14ac:dyDescent="0.2">
      <c r="A26" s="310" t="s">
        <v>148</v>
      </c>
      <c r="B26" s="311"/>
      <c r="C26" s="312"/>
      <c r="D26" s="250">
        <f>O23</f>
        <v>0</v>
      </c>
      <c r="E26" s="250" t="s">
        <v>2</v>
      </c>
      <c r="F26" s="251">
        <f>M23</f>
        <v>0</v>
      </c>
      <c r="G26" s="252">
        <f>O24</f>
        <v>0</v>
      </c>
      <c r="H26" s="250" t="s">
        <v>2</v>
      </c>
      <c r="I26" s="251">
        <f>M24</f>
        <v>0</v>
      </c>
      <c r="J26" s="252">
        <f>O25</f>
        <v>0</v>
      </c>
      <c r="K26" s="250" t="s">
        <v>2</v>
      </c>
      <c r="L26" s="251">
        <f>M25</f>
        <v>0</v>
      </c>
      <c r="M26" s="205"/>
      <c r="N26" s="206"/>
      <c r="O26" s="206"/>
      <c r="P26" s="313"/>
      <c r="Q26" s="314"/>
      <c r="R26" s="314"/>
      <c r="S26" s="315">
        <f>(G26+J26+D26)-(I26+L26+F26)</f>
        <v>0</v>
      </c>
      <c r="T26" s="315"/>
      <c r="U26" s="315"/>
      <c r="V26" s="315">
        <f>D26+G26+J26</f>
        <v>0</v>
      </c>
      <c r="W26" s="315"/>
      <c r="X26" s="315"/>
      <c r="Y26" s="314"/>
      <c r="Z26" s="314"/>
      <c r="AA26" s="316"/>
    </row>
    <row r="27" spans="1:27" ht="35.25" customHeight="1" thickBot="1" x14ac:dyDescent="0.2">
      <c r="V27" s="207"/>
      <c r="W27" s="207"/>
      <c r="X27" s="207"/>
      <c r="Y27" s="207"/>
      <c r="Z27" s="207"/>
      <c r="AA27" s="207"/>
    </row>
    <row r="28" spans="1:27" ht="35.25" customHeight="1" thickBot="1" x14ac:dyDescent="0.2">
      <c r="B28" s="268" t="s">
        <v>103</v>
      </c>
      <c r="C28" s="269"/>
      <c r="D28" s="270"/>
      <c r="E28" s="268" t="s">
        <v>104</v>
      </c>
      <c r="F28" s="269"/>
      <c r="G28" s="269"/>
      <c r="H28" s="269"/>
      <c r="I28" s="269"/>
      <c r="J28" s="269"/>
      <c r="K28" s="269"/>
      <c r="L28" s="269"/>
      <c r="M28" s="269"/>
      <c r="N28" s="269"/>
      <c r="O28" s="270"/>
      <c r="P28" s="307" t="s">
        <v>105</v>
      </c>
      <c r="Q28" s="307"/>
      <c r="R28" s="307"/>
      <c r="S28" s="268"/>
      <c r="T28" s="308" t="s">
        <v>106</v>
      </c>
      <c r="U28" s="307"/>
      <c r="V28" s="307"/>
      <c r="W28" s="309"/>
      <c r="X28" s="270" t="s">
        <v>106</v>
      </c>
      <c r="Y28" s="307"/>
      <c r="Z28" s="307"/>
      <c r="AA28" s="307"/>
    </row>
    <row r="29" spans="1:27" ht="35.25" customHeight="1" x14ac:dyDescent="0.15">
      <c r="A29" s="208">
        <v>1</v>
      </c>
      <c r="B29" s="209">
        <v>0.375</v>
      </c>
      <c r="C29" s="256" t="s">
        <v>3</v>
      </c>
      <c r="D29" s="210">
        <v>0.39930555555555558</v>
      </c>
      <c r="E29" s="327" t="str">
        <f>A23</f>
        <v>バジェルボ</v>
      </c>
      <c r="F29" s="302"/>
      <c r="G29" s="328"/>
      <c r="H29" s="329"/>
      <c r="I29" s="286"/>
      <c r="J29" s="256" t="s">
        <v>107</v>
      </c>
      <c r="K29" s="286"/>
      <c r="L29" s="330"/>
      <c r="M29" s="301" t="str">
        <f>A24</f>
        <v>石橋FC</v>
      </c>
      <c r="N29" s="302"/>
      <c r="O29" s="303"/>
      <c r="P29" s="304" t="str">
        <f>A25</f>
        <v>亀山SC</v>
      </c>
      <c r="Q29" s="305"/>
      <c r="R29" s="305"/>
      <c r="S29" s="305"/>
      <c r="T29" s="305" t="str">
        <f>A26</f>
        <v>矢吹ＳＳＳ</v>
      </c>
      <c r="U29" s="305"/>
      <c r="V29" s="305"/>
      <c r="W29" s="305"/>
      <c r="X29" s="305" t="str">
        <f>A25</f>
        <v>亀山SC</v>
      </c>
      <c r="Y29" s="305"/>
      <c r="Z29" s="305"/>
      <c r="AA29" s="306"/>
    </row>
    <row r="30" spans="1:27" ht="35.25" customHeight="1" x14ac:dyDescent="0.15">
      <c r="A30" s="212">
        <v>2</v>
      </c>
      <c r="B30" s="213">
        <v>0.40277777777777773</v>
      </c>
      <c r="C30" s="253" t="s">
        <v>3</v>
      </c>
      <c r="D30" s="214">
        <v>0.42708333333333331</v>
      </c>
      <c r="E30" s="288" t="str">
        <f>A25</f>
        <v>亀山SC</v>
      </c>
      <c r="F30" s="289"/>
      <c r="G30" s="290"/>
      <c r="H30" s="291"/>
      <c r="I30" s="279"/>
      <c r="J30" s="253" t="s">
        <v>107</v>
      </c>
      <c r="K30" s="279"/>
      <c r="L30" s="292"/>
      <c r="M30" s="293" t="str">
        <f>A26</f>
        <v>矢吹ＳＳＳ</v>
      </c>
      <c r="N30" s="289"/>
      <c r="O30" s="294"/>
      <c r="P30" s="295" t="str">
        <f>A23</f>
        <v>バジェルボ</v>
      </c>
      <c r="Q30" s="296"/>
      <c r="R30" s="296"/>
      <c r="S30" s="296"/>
      <c r="T30" s="296" t="str">
        <f>A24</f>
        <v>石橋FC</v>
      </c>
      <c r="U30" s="296"/>
      <c r="V30" s="296"/>
      <c r="W30" s="296"/>
      <c r="X30" s="296" t="str">
        <f>A23</f>
        <v>バジェルボ</v>
      </c>
      <c r="Y30" s="296"/>
      <c r="Z30" s="296"/>
      <c r="AA30" s="297"/>
    </row>
    <row r="31" spans="1:27" ht="35.25" customHeight="1" x14ac:dyDescent="0.15">
      <c r="A31" s="222"/>
      <c r="B31" s="220"/>
      <c r="C31" s="259"/>
      <c r="D31" s="221"/>
      <c r="E31" s="298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300"/>
    </row>
    <row r="32" spans="1:27" ht="35.25" customHeight="1" x14ac:dyDescent="0.15">
      <c r="A32" s="212">
        <v>3</v>
      </c>
      <c r="B32" s="213">
        <v>0.45833333333333298</v>
      </c>
      <c r="C32" s="253" t="s">
        <v>108</v>
      </c>
      <c r="D32" s="214">
        <v>0.48263888888888901</v>
      </c>
      <c r="E32" s="288" t="str">
        <f>A23</f>
        <v>バジェルボ</v>
      </c>
      <c r="F32" s="289"/>
      <c r="G32" s="290"/>
      <c r="H32" s="291"/>
      <c r="I32" s="279"/>
      <c r="J32" s="253" t="s">
        <v>107</v>
      </c>
      <c r="K32" s="279"/>
      <c r="L32" s="292"/>
      <c r="M32" s="293" t="str">
        <f>A25</f>
        <v>亀山SC</v>
      </c>
      <c r="N32" s="289"/>
      <c r="O32" s="294"/>
      <c r="P32" s="295" t="str">
        <f>A24</f>
        <v>石橋FC</v>
      </c>
      <c r="Q32" s="296"/>
      <c r="R32" s="296"/>
      <c r="S32" s="296"/>
      <c r="T32" s="296" t="str">
        <f>A26</f>
        <v>矢吹ＳＳＳ</v>
      </c>
      <c r="U32" s="296"/>
      <c r="V32" s="296"/>
      <c r="W32" s="296"/>
      <c r="X32" s="296" t="str">
        <f>A24</f>
        <v>石橋FC</v>
      </c>
      <c r="Y32" s="296"/>
      <c r="Z32" s="296"/>
      <c r="AA32" s="297"/>
    </row>
    <row r="33" spans="1:27" ht="35.25" customHeight="1" x14ac:dyDescent="0.15">
      <c r="A33" s="212">
        <v>4</v>
      </c>
      <c r="B33" s="213">
        <v>0.48611111111111099</v>
      </c>
      <c r="C33" s="253" t="s">
        <v>108</v>
      </c>
      <c r="D33" s="214">
        <v>0.51041666666666696</v>
      </c>
      <c r="E33" s="288" t="str">
        <f>A24</f>
        <v>石橋FC</v>
      </c>
      <c r="F33" s="289"/>
      <c r="G33" s="290"/>
      <c r="H33" s="291"/>
      <c r="I33" s="279"/>
      <c r="J33" s="253" t="s">
        <v>107</v>
      </c>
      <c r="K33" s="279"/>
      <c r="L33" s="292"/>
      <c r="M33" s="293" t="str">
        <f>A26</f>
        <v>矢吹ＳＳＳ</v>
      </c>
      <c r="N33" s="289"/>
      <c r="O33" s="294"/>
      <c r="P33" s="295" t="str">
        <f>A25</f>
        <v>亀山SC</v>
      </c>
      <c r="Q33" s="296"/>
      <c r="R33" s="296"/>
      <c r="S33" s="296"/>
      <c r="T33" s="296" t="str">
        <f>A23</f>
        <v>バジェルボ</v>
      </c>
      <c r="U33" s="296"/>
      <c r="V33" s="296"/>
      <c r="W33" s="296"/>
      <c r="X33" s="296" t="str">
        <f>A25</f>
        <v>亀山SC</v>
      </c>
      <c r="Y33" s="296"/>
      <c r="Z33" s="296"/>
      <c r="AA33" s="297"/>
    </row>
    <row r="34" spans="1:27" ht="35.25" customHeight="1" x14ac:dyDescent="0.15">
      <c r="A34" s="222"/>
      <c r="B34" s="220"/>
      <c r="C34" s="259"/>
      <c r="D34" s="221"/>
      <c r="E34" s="298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300"/>
    </row>
    <row r="35" spans="1:27" ht="35.25" customHeight="1" x14ac:dyDescent="0.15">
      <c r="A35" s="212">
        <v>5</v>
      </c>
      <c r="B35" s="213">
        <v>0.54166666666666596</v>
      </c>
      <c r="C35" s="253" t="s">
        <v>108</v>
      </c>
      <c r="D35" s="214">
        <v>0.56597222222222199</v>
      </c>
      <c r="E35" s="288" t="str">
        <f>A23</f>
        <v>バジェルボ</v>
      </c>
      <c r="F35" s="289"/>
      <c r="G35" s="290"/>
      <c r="H35" s="291"/>
      <c r="I35" s="279"/>
      <c r="J35" s="253" t="s">
        <v>107</v>
      </c>
      <c r="K35" s="279"/>
      <c r="L35" s="292"/>
      <c r="M35" s="293" t="str">
        <f>A26</f>
        <v>矢吹ＳＳＳ</v>
      </c>
      <c r="N35" s="289"/>
      <c r="O35" s="294"/>
      <c r="P35" s="295" t="str">
        <f>A24</f>
        <v>石橋FC</v>
      </c>
      <c r="Q35" s="296"/>
      <c r="R35" s="296"/>
      <c r="S35" s="296"/>
      <c r="T35" s="296" t="str">
        <f>A25</f>
        <v>亀山SC</v>
      </c>
      <c r="U35" s="296"/>
      <c r="V35" s="296"/>
      <c r="W35" s="296"/>
      <c r="X35" s="296" t="str">
        <f>A24</f>
        <v>石橋FC</v>
      </c>
      <c r="Y35" s="296"/>
      <c r="Z35" s="296"/>
      <c r="AA35" s="297"/>
    </row>
    <row r="36" spans="1:27" ht="35.25" customHeight="1" thickBot="1" x14ac:dyDescent="0.2">
      <c r="A36" s="215">
        <v>6</v>
      </c>
      <c r="B36" s="216">
        <v>0.56944444444444398</v>
      </c>
      <c r="C36" s="250" t="s">
        <v>108</v>
      </c>
      <c r="D36" s="217">
        <v>0.59375</v>
      </c>
      <c r="E36" s="319" t="str">
        <f>A24</f>
        <v>石橋FC</v>
      </c>
      <c r="F36" s="320"/>
      <c r="G36" s="321"/>
      <c r="H36" s="322"/>
      <c r="I36" s="311"/>
      <c r="J36" s="250" t="s">
        <v>107</v>
      </c>
      <c r="K36" s="311"/>
      <c r="L36" s="323"/>
      <c r="M36" s="324" t="str">
        <f>A25</f>
        <v>亀山SC</v>
      </c>
      <c r="N36" s="320"/>
      <c r="O36" s="325"/>
      <c r="P36" s="326" t="str">
        <f>A26</f>
        <v>矢吹ＳＳＳ</v>
      </c>
      <c r="Q36" s="317"/>
      <c r="R36" s="317"/>
      <c r="S36" s="317"/>
      <c r="T36" s="317" t="str">
        <f>A23</f>
        <v>バジェルボ</v>
      </c>
      <c r="U36" s="317"/>
      <c r="V36" s="317"/>
      <c r="W36" s="317"/>
      <c r="X36" s="317" t="str">
        <f>A26</f>
        <v>矢吹ＳＳＳ</v>
      </c>
      <c r="Y36" s="317"/>
      <c r="Z36" s="317"/>
      <c r="AA36" s="318"/>
    </row>
    <row r="37" spans="1:27" ht="21.75" customHeight="1" x14ac:dyDescent="0.15">
      <c r="A37" s="331" t="s">
        <v>65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</row>
    <row r="38" spans="1:27" ht="21.75" customHeight="1" x14ac:dyDescent="0.15">
      <c r="A38" s="265" t="s">
        <v>194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</row>
    <row r="39" spans="1:27" ht="20.100000000000001" customHeight="1" thickBot="1" x14ac:dyDescent="0.2">
      <c r="A39" s="266">
        <v>45424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</row>
    <row r="40" spans="1:27" ht="35.25" customHeight="1" thickBot="1" x14ac:dyDescent="0.2">
      <c r="A40" s="268" t="s">
        <v>110</v>
      </c>
      <c r="B40" s="269"/>
      <c r="C40" s="270"/>
      <c r="D40" s="271" t="str">
        <f>A41</f>
        <v>おおぞらSC Ｂ</v>
      </c>
      <c r="E40" s="272"/>
      <c r="F40" s="272"/>
      <c r="G40" s="272" t="str">
        <f>A42</f>
        <v>栃木ウーヴァFC</v>
      </c>
      <c r="H40" s="272"/>
      <c r="I40" s="272"/>
      <c r="J40" s="272" t="str">
        <f>A43</f>
        <v>益子SC</v>
      </c>
      <c r="K40" s="272"/>
      <c r="L40" s="272"/>
      <c r="M40" s="272" t="str">
        <f>A44</f>
        <v>小山三小ＦＣ</v>
      </c>
      <c r="N40" s="272"/>
      <c r="O40" s="273"/>
      <c r="P40" s="309" t="s">
        <v>8</v>
      </c>
      <c r="Q40" s="272"/>
      <c r="R40" s="272"/>
      <c r="S40" s="272" t="s">
        <v>9</v>
      </c>
      <c r="T40" s="272"/>
      <c r="U40" s="272"/>
      <c r="V40" s="273" t="s">
        <v>10</v>
      </c>
      <c r="W40" s="269"/>
      <c r="X40" s="271"/>
      <c r="Y40" s="272" t="s">
        <v>11</v>
      </c>
      <c r="Z40" s="272"/>
      <c r="AA40" s="308"/>
    </row>
    <row r="41" spans="1:27" ht="35.25" customHeight="1" x14ac:dyDescent="0.15">
      <c r="A41" s="285" t="s">
        <v>138</v>
      </c>
      <c r="B41" s="286"/>
      <c r="C41" s="287"/>
      <c r="D41" s="196"/>
      <c r="E41" s="197"/>
      <c r="F41" s="198"/>
      <c r="G41" s="258">
        <f>H47</f>
        <v>0</v>
      </c>
      <c r="H41" s="256" t="s">
        <v>2</v>
      </c>
      <c r="I41" s="257">
        <f>K47</f>
        <v>0</v>
      </c>
      <c r="J41" s="258">
        <f>H50</f>
        <v>0</v>
      </c>
      <c r="K41" s="256" t="s">
        <v>2</v>
      </c>
      <c r="L41" s="257">
        <f>K50</f>
        <v>0</v>
      </c>
      <c r="M41" s="258">
        <f>H53</f>
        <v>0</v>
      </c>
      <c r="N41" s="256" t="s">
        <v>2</v>
      </c>
      <c r="O41" s="256">
        <f>K53</f>
        <v>0</v>
      </c>
      <c r="P41" s="274"/>
      <c r="Q41" s="275"/>
      <c r="R41" s="275"/>
      <c r="S41" s="276">
        <f>(G41+J41+M41)-(I41+L41+O41)</f>
        <v>0</v>
      </c>
      <c r="T41" s="276"/>
      <c r="U41" s="276"/>
      <c r="V41" s="276">
        <f>G41+J41+M41</f>
        <v>0</v>
      </c>
      <c r="W41" s="276"/>
      <c r="X41" s="276"/>
      <c r="Y41" s="275"/>
      <c r="Z41" s="275"/>
      <c r="AA41" s="277"/>
    </row>
    <row r="42" spans="1:27" ht="35.25" customHeight="1" x14ac:dyDescent="0.15">
      <c r="A42" s="278" t="s">
        <v>144</v>
      </c>
      <c r="B42" s="279"/>
      <c r="C42" s="280"/>
      <c r="D42" s="253">
        <f>I41</f>
        <v>0</v>
      </c>
      <c r="E42" s="253" t="s">
        <v>2</v>
      </c>
      <c r="F42" s="254">
        <f>G41</f>
        <v>0</v>
      </c>
      <c r="G42" s="201"/>
      <c r="H42" s="202"/>
      <c r="I42" s="203"/>
      <c r="J42" s="255">
        <f>H54</f>
        <v>0</v>
      </c>
      <c r="K42" s="253" t="s">
        <v>2</v>
      </c>
      <c r="L42" s="254">
        <f>K54</f>
        <v>0</v>
      </c>
      <c r="M42" s="255">
        <f>H51</f>
        <v>0</v>
      </c>
      <c r="N42" s="253" t="s">
        <v>2</v>
      </c>
      <c r="O42" s="253">
        <f>K51</f>
        <v>0</v>
      </c>
      <c r="P42" s="281"/>
      <c r="Q42" s="282"/>
      <c r="R42" s="282"/>
      <c r="S42" s="283">
        <f>(D42+J42+M42)-(F42+L42+O42)</f>
        <v>0</v>
      </c>
      <c r="T42" s="283"/>
      <c r="U42" s="283"/>
      <c r="V42" s="283">
        <f>D42+J42+M42</f>
        <v>0</v>
      </c>
      <c r="W42" s="283"/>
      <c r="X42" s="283"/>
      <c r="Y42" s="282"/>
      <c r="Z42" s="282"/>
      <c r="AA42" s="284"/>
    </row>
    <row r="43" spans="1:27" ht="35.25" customHeight="1" x14ac:dyDescent="0.15">
      <c r="A43" s="278" t="s">
        <v>136</v>
      </c>
      <c r="B43" s="279"/>
      <c r="C43" s="280"/>
      <c r="D43" s="253">
        <f>L41</f>
        <v>0</v>
      </c>
      <c r="E43" s="253" t="s">
        <v>2</v>
      </c>
      <c r="F43" s="254">
        <f>J41</f>
        <v>0</v>
      </c>
      <c r="G43" s="255">
        <f>L42</f>
        <v>0</v>
      </c>
      <c r="H43" s="253" t="s">
        <v>2</v>
      </c>
      <c r="I43" s="254">
        <f>J42</f>
        <v>0</v>
      </c>
      <c r="J43" s="201"/>
      <c r="K43" s="202"/>
      <c r="L43" s="203"/>
      <c r="M43" s="255">
        <f>H48</f>
        <v>0</v>
      </c>
      <c r="N43" s="253" t="s">
        <v>2</v>
      </c>
      <c r="O43" s="253">
        <f>K48</f>
        <v>0</v>
      </c>
      <c r="P43" s="281"/>
      <c r="Q43" s="282"/>
      <c r="R43" s="282"/>
      <c r="S43" s="283">
        <f>(G43+D43+M43)-(I43+F43+O43)</f>
        <v>0</v>
      </c>
      <c r="T43" s="283"/>
      <c r="U43" s="283"/>
      <c r="V43" s="283">
        <f>D43+G43+M43</f>
        <v>0</v>
      </c>
      <c r="W43" s="283"/>
      <c r="X43" s="283"/>
      <c r="Y43" s="282"/>
      <c r="Z43" s="282"/>
      <c r="AA43" s="284"/>
    </row>
    <row r="44" spans="1:27" ht="35.25" customHeight="1" thickBot="1" x14ac:dyDescent="0.2">
      <c r="A44" s="310" t="s">
        <v>150</v>
      </c>
      <c r="B44" s="311"/>
      <c r="C44" s="312"/>
      <c r="D44" s="250">
        <f>O41</f>
        <v>0</v>
      </c>
      <c r="E44" s="250" t="s">
        <v>2</v>
      </c>
      <c r="F44" s="251">
        <f>M41</f>
        <v>0</v>
      </c>
      <c r="G44" s="252">
        <f>O42</f>
        <v>0</v>
      </c>
      <c r="H44" s="250" t="s">
        <v>2</v>
      </c>
      <c r="I44" s="251">
        <f>M42</f>
        <v>0</v>
      </c>
      <c r="J44" s="252">
        <f>O43</f>
        <v>0</v>
      </c>
      <c r="K44" s="250" t="s">
        <v>2</v>
      </c>
      <c r="L44" s="251">
        <f>M43</f>
        <v>0</v>
      </c>
      <c r="M44" s="205"/>
      <c r="N44" s="206"/>
      <c r="O44" s="206"/>
      <c r="P44" s="313"/>
      <c r="Q44" s="314"/>
      <c r="R44" s="314"/>
      <c r="S44" s="315">
        <f>(G44+J44+D44)-(I44+L44+F44)</f>
        <v>0</v>
      </c>
      <c r="T44" s="315"/>
      <c r="U44" s="315"/>
      <c r="V44" s="315">
        <f>D44+G44+J44</f>
        <v>0</v>
      </c>
      <c r="W44" s="315"/>
      <c r="X44" s="315"/>
      <c r="Y44" s="314"/>
      <c r="Z44" s="314"/>
      <c r="AA44" s="316"/>
    </row>
    <row r="45" spans="1:27" ht="35.25" customHeight="1" thickBot="1" x14ac:dyDescent="0.2">
      <c r="V45" s="207"/>
      <c r="W45" s="207"/>
      <c r="X45" s="207"/>
      <c r="Y45" s="207"/>
      <c r="Z45" s="207"/>
      <c r="AA45" s="207"/>
    </row>
    <row r="46" spans="1:27" ht="35.25" customHeight="1" thickBot="1" x14ac:dyDescent="0.2">
      <c r="B46" s="268" t="s">
        <v>103</v>
      </c>
      <c r="C46" s="269"/>
      <c r="D46" s="270"/>
      <c r="E46" s="268" t="s">
        <v>104</v>
      </c>
      <c r="F46" s="269"/>
      <c r="G46" s="269"/>
      <c r="H46" s="269"/>
      <c r="I46" s="269"/>
      <c r="J46" s="269"/>
      <c r="K46" s="269"/>
      <c r="L46" s="269"/>
      <c r="M46" s="269"/>
      <c r="N46" s="269"/>
      <c r="O46" s="270"/>
      <c r="P46" s="307" t="s">
        <v>105</v>
      </c>
      <c r="Q46" s="307"/>
      <c r="R46" s="307"/>
      <c r="S46" s="268"/>
      <c r="T46" s="308" t="s">
        <v>106</v>
      </c>
      <c r="U46" s="307"/>
      <c r="V46" s="307"/>
      <c r="W46" s="309"/>
      <c r="X46" s="270" t="s">
        <v>106</v>
      </c>
      <c r="Y46" s="307"/>
      <c r="Z46" s="307"/>
      <c r="AA46" s="307"/>
    </row>
    <row r="47" spans="1:27" ht="35.25" customHeight="1" x14ac:dyDescent="0.15">
      <c r="A47" s="208">
        <v>1</v>
      </c>
      <c r="B47" s="209">
        <v>0.375</v>
      </c>
      <c r="C47" s="256" t="s">
        <v>3</v>
      </c>
      <c r="D47" s="210">
        <v>0.39930555555555558</v>
      </c>
      <c r="E47" s="327" t="str">
        <f>A41</f>
        <v>おおぞらSC Ｂ</v>
      </c>
      <c r="F47" s="302"/>
      <c r="G47" s="328"/>
      <c r="H47" s="329"/>
      <c r="I47" s="286"/>
      <c r="J47" s="256" t="s">
        <v>107</v>
      </c>
      <c r="K47" s="286"/>
      <c r="L47" s="330"/>
      <c r="M47" s="301" t="str">
        <f>A42</f>
        <v>栃木ウーヴァFC</v>
      </c>
      <c r="N47" s="302"/>
      <c r="O47" s="303"/>
      <c r="P47" s="304" t="str">
        <f>A43</f>
        <v>益子SC</v>
      </c>
      <c r="Q47" s="305"/>
      <c r="R47" s="305"/>
      <c r="S47" s="305"/>
      <c r="T47" s="305" t="str">
        <f>A44</f>
        <v>小山三小ＦＣ</v>
      </c>
      <c r="U47" s="305"/>
      <c r="V47" s="305"/>
      <c r="W47" s="305"/>
      <c r="X47" s="305" t="str">
        <f>A43</f>
        <v>益子SC</v>
      </c>
      <c r="Y47" s="305"/>
      <c r="Z47" s="305"/>
      <c r="AA47" s="306"/>
    </row>
    <row r="48" spans="1:27" ht="35.25" customHeight="1" x14ac:dyDescent="0.15">
      <c r="A48" s="212">
        <v>2</v>
      </c>
      <c r="B48" s="213">
        <v>0.40277777777777773</v>
      </c>
      <c r="C48" s="253" t="s">
        <v>3</v>
      </c>
      <c r="D48" s="214">
        <v>0.42708333333333331</v>
      </c>
      <c r="E48" s="288" t="str">
        <f>A43</f>
        <v>益子SC</v>
      </c>
      <c r="F48" s="289"/>
      <c r="G48" s="290"/>
      <c r="H48" s="291"/>
      <c r="I48" s="279"/>
      <c r="J48" s="253" t="s">
        <v>107</v>
      </c>
      <c r="K48" s="279"/>
      <c r="L48" s="292"/>
      <c r="M48" s="293" t="str">
        <f>A44</f>
        <v>小山三小ＦＣ</v>
      </c>
      <c r="N48" s="289"/>
      <c r="O48" s="294"/>
      <c r="P48" s="295" t="str">
        <f>A41</f>
        <v>おおぞらSC Ｂ</v>
      </c>
      <c r="Q48" s="296"/>
      <c r="R48" s="296"/>
      <c r="S48" s="296"/>
      <c r="T48" s="296" t="str">
        <f>A42</f>
        <v>栃木ウーヴァFC</v>
      </c>
      <c r="U48" s="296"/>
      <c r="V48" s="296"/>
      <c r="W48" s="296"/>
      <c r="X48" s="296" t="str">
        <f>A41</f>
        <v>おおぞらSC Ｂ</v>
      </c>
      <c r="Y48" s="296"/>
      <c r="Z48" s="296"/>
      <c r="AA48" s="297"/>
    </row>
    <row r="49" spans="1:27" ht="35.25" customHeight="1" x14ac:dyDescent="0.15">
      <c r="A49" s="222"/>
      <c r="B49" s="220"/>
      <c r="C49" s="259"/>
      <c r="D49" s="221"/>
      <c r="E49" s="298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300"/>
    </row>
    <row r="50" spans="1:27" ht="35.25" customHeight="1" x14ac:dyDescent="0.15">
      <c r="A50" s="212">
        <v>3</v>
      </c>
      <c r="B50" s="213">
        <v>0.45833333333333298</v>
      </c>
      <c r="C50" s="253" t="s">
        <v>108</v>
      </c>
      <c r="D50" s="214">
        <v>0.48263888888888901</v>
      </c>
      <c r="E50" s="288" t="str">
        <f>A41</f>
        <v>おおぞらSC Ｂ</v>
      </c>
      <c r="F50" s="289"/>
      <c r="G50" s="290"/>
      <c r="H50" s="291"/>
      <c r="I50" s="279"/>
      <c r="J50" s="253" t="s">
        <v>107</v>
      </c>
      <c r="K50" s="279"/>
      <c r="L50" s="292"/>
      <c r="M50" s="293" t="str">
        <f>A43</f>
        <v>益子SC</v>
      </c>
      <c r="N50" s="289"/>
      <c r="O50" s="294"/>
      <c r="P50" s="295" t="str">
        <f>A42</f>
        <v>栃木ウーヴァFC</v>
      </c>
      <c r="Q50" s="296"/>
      <c r="R50" s="296"/>
      <c r="S50" s="296"/>
      <c r="T50" s="296" t="str">
        <f>A44</f>
        <v>小山三小ＦＣ</v>
      </c>
      <c r="U50" s="296"/>
      <c r="V50" s="296"/>
      <c r="W50" s="296"/>
      <c r="X50" s="296" t="str">
        <f>A42</f>
        <v>栃木ウーヴァFC</v>
      </c>
      <c r="Y50" s="296"/>
      <c r="Z50" s="296"/>
      <c r="AA50" s="297"/>
    </row>
    <row r="51" spans="1:27" ht="35.25" customHeight="1" x14ac:dyDescent="0.15">
      <c r="A51" s="212">
        <v>4</v>
      </c>
      <c r="B51" s="213">
        <v>0.48611111111111099</v>
      </c>
      <c r="C51" s="253" t="s">
        <v>108</v>
      </c>
      <c r="D51" s="214">
        <v>0.51041666666666696</v>
      </c>
      <c r="E51" s="288" t="str">
        <f>A42</f>
        <v>栃木ウーヴァFC</v>
      </c>
      <c r="F51" s="289"/>
      <c r="G51" s="290"/>
      <c r="H51" s="291"/>
      <c r="I51" s="279"/>
      <c r="J51" s="253" t="s">
        <v>107</v>
      </c>
      <c r="K51" s="279"/>
      <c r="L51" s="292"/>
      <c r="M51" s="293" t="str">
        <f>A44</f>
        <v>小山三小ＦＣ</v>
      </c>
      <c r="N51" s="289"/>
      <c r="O51" s="294"/>
      <c r="P51" s="295" t="str">
        <f>A43</f>
        <v>益子SC</v>
      </c>
      <c r="Q51" s="296"/>
      <c r="R51" s="296"/>
      <c r="S51" s="296"/>
      <c r="T51" s="296" t="str">
        <f>A41</f>
        <v>おおぞらSC Ｂ</v>
      </c>
      <c r="U51" s="296"/>
      <c r="V51" s="296"/>
      <c r="W51" s="296"/>
      <c r="X51" s="296" t="str">
        <f>A43</f>
        <v>益子SC</v>
      </c>
      <c r="Y51" s="296"/>
      <c r="Z51" s="296"/>
      <c r="AA51" s="297"/>
    </row>
    <row r="52" spans="1:27" ht="35.25" customHeight="1" x14ac:dyDescent="0.15">
      <c r="A52" s="222"/>
      <c r="B52" s="220"/>
      <c r="C52" s="259"/>
      <c r="D52" s="221"/>
      <c r="E52" s="298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300"/>
    </row>
    <row r="53" spans="1:27" ht="35.25" customHeight="1" x14ac:dyDescent="0.15">
      <c r="A53" s="212">
        <v>5</v>
      </c>
      <c r="B53" s="213">
        <v>0.54166666666666596</v>
      </c>
      <c r="C53" s="253" t="s">
        <v>108</v>
      </c>
      <c r="D53" s="214">
        <v>0.56597222222222199</v>
      </c>
      <c r="E53" s="288" t="str">
        <f>A41</f>
        <v>おおぞらSC Ｂ</v>
      </c>
      <c r="F53" s="289"/>
      <c r="G53" s="290"/>
      <c r="H53" s="291"/>
      <c r="I53" s="279"/>
      <c r="J53" s="253" t="s">
        <v>107</v>
      </c>
      <c r="K53" s="279"/>
      <c r="L53" s="292"/>
      <c r="M53" s="293" t="str">
        <f>A44</f>
        <v>小山三小ＦＣ</v>
      </c>
      <c r="N53" s="289"/>
      <c r="O53" s="294"/>
      <c r="P53" s="295" t="str">
        <f>A42</f>
        <v>栃木ウーヴァFC</v>
      </c>
      <c r="Q53" s="296"/>
      <c r="R53" s="296"/>
      <c r="S53" s="296"/>
      <c r="T53" s="296" t="str">
        <f>A43</f>
        <v>益子SC</v>
      </c>
      <c r="U53" s="296"/>
      <c r="V53" s="296"/>
      <c r="W53" s="296"/>
      <c r="X53" s="296" t="str">
        <f>A42</f>
        <v>栃木ウーヴァFC</v>
      </c>
      <c r="Y53" s="296"/>
      <c r="Z53" s="296"/>
      <c r="AA53" s="297"/>
    </row>
    <row r="54" spans="1:27" ht="35.25" customHeight="1" thickBot="1" x14ac:dyDescent="0.2">
      <c r="A54" s="215">
        <v>6</v>
      </c>
      <c r="B54" s="216">
        <v>0.56944444444444398</v>
      </c>
      <c r="C54" s="250" t="s">
        <v>108</v>
      </c>
      <c r="D54" s="217">
        <v>0.59375</v>
      </c>
      <c r="E54" s="319" t="str">
        <f>A42</f>
        <v>栃木ウーヴァFC</v>
      </c>
      <c r="F54" s="320"/>
      <c r="G54" s="321"/>
      <c r="H54" s="322"/>
      <c r="I54" s="311"/>
      <c r="J54" s="250" t="s">
        <v>107</v>
      </c>
      <c r="K54" s="311"/>
      <c r="L54" s="323"/>
      <c r="M54" s="324" t="str">
        <f>A43</f>
        <v>益子SC</v>
      </c>
      <c r="N54" s="320"/>
      <c r="O54" s="325"/>
      <c r="P54" s="326" t="str">
        <f>A44</f>
        <v>小山三小ＦＣ</v>
      </c>
      <c r="Q54" s="317"/>
      <c r="R54" s="317"/>
      <c r="S54" s="317"/>
      <c r="T54" s="317" t="str">
        <f>A41</f>
        <v>おおぞらSC Ｂ</v>
      </c>
      <c r="U54" s="317"/>
      <c r="V54" s="317"/>
      <c r="W54" s="317"/>
      <c r="X54" s="317" t="str">
        <f>A44</f>
        <v>小山三小ＦＣ</v>
      </c>
      <c r="Y54" s="317"/>
      <c r="Z54" s="317"/>
      <c r="AA54" s="318"/>
    </row>
    <row r="55" spans="1:27" ht="21.75" customHeight="1" x14ac:dyDescent="0.15">
      <c r="A55" s="331" t="s">
        <v>65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</row>
    <row r="56" spans="1:27" ht="21.75" customHeight="1" x14ac:dyDescent="0.15">
      <c r="A56" s="265" t="s">
        <v>195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</row>
    <row r="57" spans="1:27" ht="20.100000000000001" customHeight="1" thickBot="1" x14ac:dyDescent="0.2">
      <c r="A57" s="266">
        <v>45424</v>
      </c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</row>
    <row r="58" spans="1:27" ht="35.25" customHeight="1" thickBot="1" x14ac:dyDescent="0.2">
      <c r="A58" s="268" t="s">
        <v>111</v>
      </c>
      <c r="B58" s="269"/>
      <c r="C58" s="270"/>
      <c r="D58" s="271" t="str">
        <f>A59</f>
        <v>JFCアミスタＡ</v>
      </c>
      <c r="E58" s="272"/>
      <c r="F58" s="272"/>
      <c r="G58" s="272" t="str">
        <f>A60</f>
        <v>大谷北ＦＣ</v>
      </c>
      <c r="H58" s="272"/>
      <c r="I58" s="272"/>
      <c r="J58" s="272" t="str">
        <f>A61</f>
        <v>おおぞらSC Ａ</v>
      </c>
      <c r="K58" s="272"/>
      <c r="L58" s="272"/>
      <c r="M58" s="272" t="str">
        <f>A62</f>
        <v>ＦＣ ＳＦiＤＡ</v>
      </c>
      <c r="N58" s="272"/>
      <c r="O58" s="273"/>
      <c r="P58" s="309" t="s">
        <v>8</v>
      </c>
      <c r="Q58" s="272"/>
      <c r="R58" s="272"/>
      <c r="S58" s="272" t="s">
        <v>9</v>
      </c>
      <c r="T58" s="272"/>
      <c r="U58" s="272"/>
      <c r="V58" s="273" t="s">
        <v>10</v>
      </c>
      <c r="W58" s="269"/>
      <c r="X58" s="271"/>
      <c r="Y58" s="272" t="s">
        <v>11</v>
      </c>
      <c r="Z58" s="272"/>
      <c r="AA58" s="308"/>
    </row>
    <row r="59" spans="1:27" ht="35.25" customHeight="1" x14ac:dyDescent="0.15">
      <c r="A59" s="285" t="s">
        <v>180</v>
      </c>
      <c r="B59" s="286"/>
      <c r="C59" s="287"/>
      <c r="D59" s="196"/>
      <c r="E59" s="197"/>
      <c r="F59" s="198"/>
      <c r="G59" s="258">
        <f>H65</f>
        <v>0</v>
      </c>
      <c r="H59" s="256" t="s">
        <v>2</v>
      </c>
      <c r="I59" s="257">
        <f>K65</f>
        <v>0</v>
      </c>
      <c r="J59" s="258">
        <f>H68</f>
        <v>0</v>
      </c>
      <c r="K59" s="256" t="s">
        <v>2</v>
      </c>
      <c r="L59" s="257">
        <f>K68</f>
        <v>0</v>
      </c>
      <c r="M59" s="258">
        <f>H71</f>
        <v>0</v>
      </c>
      <c r="N59" s="256" t="s">
        <v>2</v>
      </c>
      <c r="O59" s="256">
        <f>K71</f>
        <v>0</v>
      </c>
      <c r="P59" s="274"/>
      <c r="Q59" s="275"/>
      <c r="R59" s="275"/>
      <c r="S59" s="276">
        <f>(G59+J59+M59)-(I59+L59+O59)</f>
        <v>0</v>
      </c>
      <c r="T59" s="276"/>
      <c r="U59" s="276"/>
      <c r="V59" s="276">
        <f>G59+J59+M59</f>
        <v>0</v>
      </c>
      <c r="W59" s="276"/>
      <c r="X59" s="276"/>
      <c r="Y59" s="275"/>
      <c r="Z59" s="275"/>
      <c r="AA59" s="277"/>
    </row>
    <row r="60" spans="1:27" ht="35.25" customHeight="1" x14ac:dyDescent="0.15">
      <c r="A60" s="278" t="s">
        <v>143</v>
      </c>
      <c r="B60" s="279"/>
      <c r="C60" s="280"/>
      <c r="D60" s="253">
        <f>I59</f>
        <v>0</v>
      </c>
      <c r="E60" s="253" t="s">
        <v>2</v>
      </c>
      <c r="F60" s="254">
        <f>G59</f>
        <v>0</v>
      </c>
      <c r="G60" s="201"/>
      <c r="H60" s="202"/>
      <c r="I60" s="203"/>
      <c r="J60" s="255">
        <f>H72</f>
        <v>0</v>
      </c>
      <c r="K60" s="253" t="s">
        <v>2</v>
      </c>
      <c r="L60" s="254">
        <f>K72</f>
        <v>0</v>
      </c>
      <c r="M60" s="255">
        <f>H69</f>
        <v>0</v>
      </c>
      <c r="N60" s="253" t="s">
        <v>2</v>
      </c>
      <c r="O60" s="253">
        <f>K69</f>
        <v>0</v>
      </c>
      <c r="P60" s="281"/>
      <c r="Q60" s="282"/>
      <c r="R60" s="282"/>
      <c r="S60" s="283">
        <f>(D60+J60+M60)-(F60+L60+O60)</f>
        <v>0</v>
      </c>
      <c r="T60" s="283"/>
      <c r="U60" s="283"/>
      <c r="V60" s="283">
        <f>D60+J60+M60</f>
        <v>0</v>
      </c>
      <c r="W60" s="283"/>
      <c r="X60" s="283"/>
      <c r="Y60" s="282"/>
      <c r="Z60" s="282"/>
      <c r="AA60" s="284"/>
    </row>
    <row r="61" spans="1:27" ht="35.25" customHeight="1" x14ac:dyDescent="0.15">
      <c r="A61" s="278" t="s">
        <v>137</v>
      </c>
      <c r="B61" s="279"/>
      <c r="C61" s="280"/>
      <c r="D61" s="253">
        <f>L59</f>
        <v>0</v>
      </c>
      <c r="E61" s="253" t="s">
        <v>2</v>
      </c>
      <c r="F61" s="254">
        <f>J59</f>
        <v>0</v>
      </c>
      <c r="G61" s="255">
        <f>L60</f>
        <v>0</v>
      </c>
      <c r="H61" s="253" t="s">
        <v>2</v>
      </c>
      <c r="I61" s="254">
        <f>J60</f>
        <v>0</v>
      </c>
      <c r="J61" s="201"/>
      <c r="K61" s="202"/>
      <c r="L61" s="203"/>
      <c r="M61" s="255">
        <f>H66</f>
        <v>0</v>
      </c>
      <c r="N61" s="253" t="s">
        <v>2</v>
      </c>
      <c r="O61" s="253">
        <f>K66</f>
        <v>0</v>
      </c>
      <c r="P61" s="281"/>
      <c r="Q61" s="282"/>
      <c r="R61" s="282"/>
      <c r="S61" s="283">
        <f>(G61+D61+M61)-(I61+F61+O61)</f>
        <v>0</v>
      </c>
      <c r="T61" s="283"/>
      <c r="U61" s="283"/>
      <c r="V61" s="283">
        <f>D61+G61+M61</f>
        <v>0</v>
      </c>
      <c r="W61" s="283"/>
      <c r="X61" s="283"/>
      <c r="Y61" s="282"/>
      <c r="Z61" s="282"/>
      <c r="AA61" s="284"/>
    </row>
    <row r="62" spans="1:27" ht="35.25" customHeight="1" thickBot="1" x14ac:dyDescent="0.2">
      <c r="A62" s="310" t="s">
        <v>155</v>
      </c>
      <c r="B62" s="311"/>
      <c r="C62" s="312"/>
      <c r="D62" s="250">
        <f>O59</f>
        <v>0</v>
      </c>
      <c r="E62" s="250" t="s">
        <v>2</v>
      </c>
      <c r="F62" s="251">
        <f>M59</f>
        <v>0</v>
      </c>
      <c r="G62" s="252">
        <f>O60</f>
        <v>0</v>
      </c>
      <c r="H62" s="250" t="s">
        <v>2</v>
      </c>
      <c r="I62" s="251">
        <f>M60</f>
        <v>0</v>
      </c>
      <c r="J62" s="252">
        <f>O61</f>
        <v>0</v>
      </c>
      <c r="K62" s="250" t="s">
        <v>2</v>
      </c>
      <c r="L62" s="251">
        <f>M61</f>
        <v>0</v>
      </c>
      <c r="M62" s="205"/>
      <c r="N62" s="206"/>
      <c r="O62" s="206"/>
      <c r="P62" s="313"/>
      <c r="Q62" s="314"/>
      <c r="R62" s="314"/>
      <c r="S62" s="315">
        <f>(G62+J62+D62)-(I62+L62+F62)</f>
        <v>0</v>
      </c>
      <c r="T62" s="315"/>
      <c r="U62" s="315"/>
      <c r="V62" s="315">
        <f>D62+G62+J62</f>
        <v>0</v>
      </c>
      <c r="W62" s="315"/>
      <c r="X62" s="315"/>
      <c r="Y62" s="314"/>
      <c r="Z62" s="314"/>
      <c r="AA62" s="316"/>
    </row>
    <row r="63" spans="1:27" ht="35.25" customHeight="1" thickBot="1" x14ac:dyDescent="0.2">
      <c r="V63" s="207"/>
      <c r="W63" s="207"/>
      <c r="X63" s="207"/>
      <c r="Y63" s="207"/>
      <c r="Z63" s="207"/>
      <c r="AA63" s="207"/>
    </row>
    <row r="64" spans="1:27" ht="35.25" customHeight="1" thickBot="1" x14ac:dyDescent="0.2">
      <c r="B64" s="268" t="s">
        <v>103</v>
      </c>
      <c r="C64" s="269"/>
      <c r="D64" s="270"/>
      <c r="E64" s="268" t="s">
        <v>104</v>
      </c>
      <c r="F64" s="269"/>
      <c r="G64" s="269"/>
      <c r="H64" s="269"/>
      <c r="I64" s="269"/>
      <c r="J64" s="269"/>
      <c r="K64" s="269"/>
      <c r="L64" s="269"/>
      <c r="M64" s="269"/>
      <c r="N64" s="269"/>
      <c r="O64" s="270"/>
      <c r="P64" s="307" t="s">
        <v>105</v>
      </c>
      <c r="Q64" s="307"/>
      <c r="R64" s="307"/>
      <c r="S64" s="268"/>
      <c r="T64" s="308" t="s">
        <v>106</v>
      </c>
      <c r="U64" s="307"/>
      <c r="V64" s="307"/>
      <c r="W64" s="309"/>
      <c r="X64" s="270" t="s">
        <v>106</v>
      </c>
      <c r="Y64" s="307"/>
      <c r="Z64" s="307"/>
      <c r="AA64" s="307"/>
    </row>
    <row r="65" spans="1:27" ht="35.25" customHeight="1" x14ac:dyDescent="0.15">
      <c r="A65" s="208">
        <v>1</v>
      </c>
      <c r="B65" s="209">
        <v>0.375</v>
      </c>
      <c r="C65" s="256" t="s">
        <v>3</v>
      </c>
      <c r="D65" s="210">
        <v>0.39930555555555558</v>
      </c>
      <c r="E65" s="327" t="str">
        <f>A59</f>
        <v>JFCアミスタＡ</v>
      </c>
      <c r="F65" s="302"/>
      <c r="G65" s="328"/>
      <c r="H65" s="329"/>
      <c r="I65" s="286"/>
      <c r="J65" s="256" t="s">
        <v>107</v>
      </c>
      <c r="K65" s="286"/>
      <c r="L65" s="330"/>
      <c r="M65" s="301" t="str">
        <f>A60</f>
        <v>大谷北ＦＣ</v>
      </c>
      <c r="N65" s="302"/>
      <c r="O65" s="303"/>
      <c r="P65" s="304" t="str">
        <f>A61</f>
        <v>おおぞらSC Ａ</v>
      </c>
      <c r="Q65" s="305"/>
      <c r="R65" s="305"/>
      <c r="S65" s="305"/>
      <c r="T65" s="305" t="str">
        <f>A62</f>
        <v>ＦＣ ＳＦiＤＡ</v>
      </c>
      <c r="U65" s="305"/>
      <c r="V65" s="305"/>
      <c r="W65" s="305"/>
      <c r="X65" s="305" t="str">
        <f>A61</f>
        <v>おおぞらSC Ａ</v>
      </c>
      <c r="Y65" s="305"/>
      <c r="Z65" s="305"/>
      <c r="AA65" s="306"/>
    </row>
    <row r="66" spans="1:27" ht="35.25" customHeight="1" x14ac:dyDescent="0.15">
      <c r="A66" s="212">
        <v>2</v>
      </c>
      <c r="B66" s="213">
        <v>0.40277777777777773</v>
      </c>
      <c r="C66" s="253" t="s">
        <v>3</v>
      </c>
      <c r="D66" s="214">
        <v>0.42708333333333331</v>
      </c>
      <c r="E66" s="288" t="str">
        <f>A61</f>
        <v>おおぞらSC Ａ</v>
      </c>
      <c r="F66" s="289"/>
      <c r="G66" s="290"/>
      <c r="H66" s="291"/>
      <c r="I66" s="279"/>
      <c r="J66" s="253" t="s">
        <v>107</v>
      </c>
      <c r="K66" s="279"/>
      <c r="L66" s="292"/>
      <c r="M66" s="293" t="str">
        <f>A62</f>
        <v>ＦＣ ＳＦiＤＡ</v>
      </c>
      <c r="N66" s="289"/>
      <c r="O66" s="294"/>
      <c r="P66" s="295" t="str">
        <f>A59</f>
        <v>JFCアミスタＡ</v>
      </c>
      <c r="Q66" s="296"/>
      <c r="R66" s="296"/>
      <c r="S66" s="296"/>
      <c r="T66" s="296" t="str">
        <f>A60</f>
        <v>大谷北ＦＣ</v>
      </c>
      <c r="U66" s="296"/>
      <c r="V66" s="296"/>
      <c r="W66" s="296"/>
      <c r="X66" s="296" t="str">
        <f>A59</f>
        <v>JFCアミスタＡ</v>
      </c>
      <c r="Y66" s="296"/>
      <c r="Z66" s="296"/>
      <c r="AA66" s="297"/>
    </row>
    <row r="67" spans="1:27" ht="35.25" customHeight="1" x14ac:dyDescent="0.15">
      <c r="A67" s="222"/>
      <c r="B67" s="220"/>
      <c r="C67" s="259"/>
      <c r="D67" s="221"/>
      <c r="E67" s="298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300"/>
    </row>
    <row r="68" spans="1:27" ht="35.25" customHeight="1" x14ac:dyDescent="0.15">
      <c r="A68" s="212">
        <v>3</v>
      </c>
      <c r="B68" s="213">
        <v>0.45833333333333298</v>
      </c>
      <c r="C68" s="253" t="s">
        <v>108</v>
      </c>
      <c r="D68" s="214">
        <v>0.48263888888888901</v>
      </c>
      <c r="E68" s="288" t="str">
        <f>A59</f>
        <v>JFCアミスタＡ</v>
      </c>
      <c r="F68" s="289"/>
      <c r="G68" s="290"/>
      <c r="H68" s="291"/>
      <c r="I68" s="279"/>
      <c r="J68" s="253" t="s">
        <v>107</v>
      </c>
      <c r="K68" s="279"/>
      <c r="L68" s="292"/>
      <c r="M68" s="293" t="str">
        <f>A61</f>
        <v>おおぞらSC Ａ</v>
      </c>
      <c r="N68" s="289"/>
      <c r="O68" s="294"/>
      <c r="P68" s="295" t="str">
        <f>A60</f>
        <v>大谷北ＦＣ</v>
      </c>
      <c r="Q68" s="296"/>
      <c r="R68" s="296"/>
      <c r="S68" s="296"/>
      <c r="T68" s="296" t="str">
        <f>A62</f>
        <v>ＦＣ ＳＦiＤＡ</v>
      </c>
      <c r="U68" s="296"/>
      <c r="V68" s="296"/>
      <c r="W68" s="296"/>
      <c r="X68" s="296" t="str">
        <f>A60</f>
        <v>大谷北ＦＣ</v>
      </c>
      <c r="Y68" s="296"/>
      <c r="Z68" s="296"/>
      <c r="AA68" s="297"/>
    </row>
    <row r="69" spans="1:27" ht="35.25" customHeight="1" x14ac:dyDescent="0.15">
      <c r="A69" s="212">
        <v>4</v>
      </c>
      <c r="B69" s="213">
        <v>0.48611111111111099</v>
      </c>
      <c r="C69" s="253" t="s">
        <v>108</v>
      </c>
      <c r="D69" s="214">
        <v>0.51041666666666696</v>
      </c>
      <c r="E69" s="288" t="str">
        <f>A60</f>
        <v>大谷北ＦＣ</v>
      </c>
      <c r="F69" s="289"/>
      <c r="G69" s="290"/>
      <c r="H69" s="291"/>
      <c r="I69" s="279"/>
      <c r="J69" s="253" t="s">
        <v>107</v>
      </c>
      <c r="K69" s="279"/>
      <c r="L69" s="292"/>
      <c r="M69" s="293" t="str">
        <f>A62</f>
        <v>ＦＣ ＳＦiＤＡ</v>
      </c>
      <c r="N69" s="289"/>
      <c r="O69" s="294"/>
      <c r="P69" s="295" t="str">
        <f>A61</f>
        <v>おおぞらSC Ａ</v>
      </c>
      <c r="Q69" s="296"/>
      <c r="R69" s="296"/>
      <c r="S69" s="296"/>
      <c r="T69" s="296" t="str">
        <f>A59</f>
        <v>JFCアミスタＡ</v>
      </c>
      <c r="U69" s="296"/>
      <c r="V69" s="296"/>
      <c r="W69" s="296"/>
      <c r="X69" s="296" t="str">
        <f>A61</f>
        <v>おおぞらSC Ａ</v>
      </c>
      <c r="Y69" s="296"/>
      <c r="Z69" s="296"/>
      <c r="AA69" s="297"/>
    </row>
    <row r="70" spans="1:27" ht="35.25" customHeight="1" x14ac:dyDescent="0.15">
      <c r="A70" s="222"/>
      <c r="B70" s="220"/>
      <c r="C70" s="259"/>
      <c r="D70" s="221"/>
      <c r="E70" s="298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300"/>
    </row>
    <row r="71" spans="1:27" ht="35.25" customHeight="1" x14ac:dyDescent="0.15">
      <c r="A71" s="212">
        <v>5</v>
      </c>
      <c r="B71" s="213">
        <v>0.54166666666666596</v>
      </c>
      <c r="C71" s="253" t="s">
        <v>108</v>
      </c>
      <c r="D71" s="214">
        <v>0.56597222222222199</v>
      </c>
      <c r="E71" s="288" t="str">
        <f>A59</f>
        <v>JFCアミスタＡ</v>
      </c>
      <c r="F71" s="289"/>
      <c r="G71" s="290"/>
      <c r="H71" s="291"/>
      <c r="I71" s="279"/>
      <c r="J71" s="253" t="s">
        <v>107</v>
      </c>
      <c r="K71" s="279"/>
      <c r="L71" s="292"/>
      <c r="M71" s="293" t="str">
        <f>A62</f>
        <v>ＦＣ ＳＦiＤＡ</v>
      </c>
      <c r="N71" s="289"/>
      <c r="O71" s="294"/>
      <c r="P71" s="295" t="str">
        <f>A60</f>
        <v>大谷北ＦＣ</v>
      </c>
      <c r="Q71" s="296"/>
      <c r="R71" s="296"/>
      <c r="S71" s="296"/>
      <c r="T71" s="296" t="str">
        <f>A61</f>
        <v>おおぞらSC Ａ</v>
      </c>
      <c r="U71" s="296"/>
      <c r="V71" s="296"/>
      <c r="W71" s="296"/>
      <c r="X71" s="296" t="str">
        <f>A60</f>
        <v>大谷北ＦＣ</v>
      </c>
      <c r="Y71" s="296"/>
      <c r="Z71" s="296"/>
      <c r="AA71" s="297"/>
    </row>
    <row r="72" spans="1:27" ht="35.25" customHeight="1" thickBot="1" x14ac:dyDescent="0.2">
      <c r="A72" s="215">
        <v>6</v>
      </c>
      <c r="B72" s="216">
        <v>0.56944444444444398</v>
      </c>
      <c r="C72" s="250" t="s">
        <v>108</v>
      </c>
      <c r="D72" s="217">
        <v>0.59375</v>
      </c>
      <c r="E72" s="319" t="str">
        <f>A60</f>
        <v>大谷北ＦＣ</v>
      </c>
      <c r="F72" s="320"/>
      <c r="G72" s="321"/>
      <c r="H72" s="322"/>
      <c r="I72" s="311"/>
      <c r="J72" s="250" t="s">
        <v>107</v>
      </c>
      <c r="K72" s="311"/>
      <c r="L72" s="323"/>
      <c r="M72" s="324" t="str">
        <f>A61</f>
        <v>おおぞらSC Ａ</v>
      </c>
      <c r="N72" s="320"/>
      <c r="O72" s="325"/>
      <c r="P72" s="326" t="str">
        <f>A62</f>
        <v>ＦＣ ＳＦiＤＡ</v>
      </c>
      <c r="Q72" s="317"/>
      <c r="R72" s="317"/>
      <c r="S72" s="317"/>
      <c r="T72" s="317" t="str">
        <f>A59</f>
        <v>JFCアミスタＡ</v>
      </c>
      <c r="U72" s="317"/>
      <c r="V72" s="317"/>
      <c r="W72" s="317"/>
      <c r="X72" s="317" t="str">
        <f>A62</f>
        <v>ＦＣ ＳＦiＤＡ</v>
      </c>
      <c r="Y72" s="317"/>
      <c r="Z72" s="317"/>
      <c r="AA72" s="318"/>
    </row>
    <row r="73" spans="1:27" ht="21.95" customHeight="1" x14ac:dyDescent="0.15">
      <c r="A73" s="332" t="s">
        <v>131</v>
      </c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</row>
    <row r="74" spans="1:27" ht="21.95" customHeight="1" x14ac:dyDescent="0.15">
      <c r="A74" s="265" t="s">
        <v>132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</row>
    <row r="75" spans="1:27" ht="20.25" customHeight="1" thickBot="1" x14ac:dyDescent="0.2">
      <c r="A75" s="266">
        <v>45424</v>
      </c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</row>
    <row r="76" spans="1:27" ht="34.5" customHeight="1" thickBot="1" x14ac:dyDescent="0.2">
      <c r="A76" s="268" t="s">
        <v>112</v>
      </c>
      <c r="B76" s="269"/>
      <c r="C76" s="270"/>
      <c r="D76" s="271" t="str">
        <f>A77</f>
        <v>真岡西SC</v>
      </c>
      <c r="E76" s="272"/>
      <c r="F76" s="272"/>
      <c r="G76" s="272" t="str">
        <f>A78</f>
        <v>ＦＣ城東</v>
      </c>
      <c r="H76" s="272"/>
      <c r="I76" s="272"/>
      <c r="J76" s="272" t="str">
        <f>A79</f>
        <v>ＦＣ中村</v>
      </c>
      <c r="K76" s="272"/>
      <c r="L76" s="272"/>
      <c r="M76" s="272" t="str">
        <f>A80</f>
        <v>野木ＳＳＳ</v>
      </c>
      <c r="N76" s="272"/>
      <c r="O76" s="273"/>
      <c r="P76" s="309" t="s">
        <v>8</v>
      </c>
      <c r="Q76" s="272"/>
      <c r="R76" s="272"/>
      <c r="S76" s="272" t="s">
        <v>9</v>
      </c>
      <c r="T76" s="272"/>
      <c r="U76" s="272"/>
      <c r="V76" s="273" t="s">
        <v>10</v>
      </c>
      <c r="W76" s="269"/>
      <c r="X76" s="271"/>
      <c r="Y76" s="272" t="s">
        <v>11</v>
      </c>
      <c r="Z76" s="272"/>
      <c r="AA76" s="308"/>
    </row>
    <row r="77" spans="1:27" ht="35.1" customHeight="1" x14ac:dyDescent="0.15">
      <c r="A77" s="285" t="s">
        <v>181</v>
      </c>
      <c r="B77" s="286"/>
      <c r="C77" s="287"/>
      <c r="D77" s="196"/>
      <c r="E77" s="197"/>
      <c r="F77" s="198"/>
      <c r="G77" s="170">
        <f>H83</f>
        <v>0</v>
      </c>
      <c r="H77" s="171" t="s">
        <v>2</v>
      </c>
      <c r="I77" s="199">
        <f>K83</f>
        <v>0</v>
      </c>
      <c r="J77" s="170">
        <f>H86</f>
        <v>0</v>
      </c>
      <c r="K77" s="171" t="s">
        <v>2</v>
      </c>
      <c r="L77" s="199">
        <f>K86</f>
        <v>0</v>
      </c>
      <c r="M77" s="170">
        <f>H89</f>
        <v>0</v>
      </c>
      <c r="N77" s="171" t="s">
        <v>2</v>
      </c>
      <c r="O77" s="171">
        <f>K89</f>
        <v>0</v>
      </c>
      <c r="P77" s="274"/>
      <c r="Q77" s="275"/>
      <c r="R77" s="275"/>
      <c r="S77" s="276">
        <f>(G77+J77+M77)-(I77+L77+O77)</f>
        <v>0</v>
      </c>
      <c r="T77" s="276"/>
      <c r="U77" s="276"/>
      <c r="V77" s="276">
        <f>G77+J77+M77</f>
        <v>0</v>
      </c>
      <c r="W77" s="276"/>
      <c r="X77" s="276"/>
      <c r="Y77" s="275"/>
      <c r="Z77" s="275"/>
      <c r="AA77" s="277"/>
    </row>
    <row r="78" spans="1:27" ht="35.1" customHeight="1" x14ac:dyDescent="0.15">
      <c r="A78" s="278" t="s">
        <v>151</v>
      </c>
      <c r="B78" s="279"/>
      <c r="C78" s="280"/>
      <c r="D78" s="175">
        <f>I77</f>
        <v>0</v>
      </c>
      <c r="E78" s="175" t="s">
        <v>2</v>
      </c>
      <c r="F78" s="200">
        <f>G77</f>
        <v>0</v>
      </c>
      <c r="G78" s="201"/>
      <c r="H78" s="202"/>
      <c r="I78" s="203"/>
      <c r="J78" s="174">
        <f>H90</f>
        <v>0</v>
      </c>
      <c r="K78" s="175" t="s">
        <v>2</v>
      </c>
      <c r="L78" s="200">
        <f>K90</f>
        <v>0</v>
      </c>
      <c r="M78" s="174">
        <f>H87</f>
        <v>0</v>
      </c>
      <c r="N78" s="175" t="s">
        <v>2</v>
      </c>
      <c r="O78" s="175">
        <f>K87</f>
        <v>0</v>
      </c>
      <c r="P78" s="281"/>
      <c r="Q78" s="282"/>
      <c r="R78" s="282"/>
      <c r="S78" s="283">
        <f>(D78+J78+M78)-(F78+L78+O78)</f>
        <v>0</v>
      </c>
      <c r="T78" s="283"/>
      <c r="U78" s="283"/>
      <c r="V78" s="283">
        <f>D78+J78+M78</f>
        <v>0</v>
      </c>
      <c r="W78" s="283"/>
      <c r="X78" s="283"/>
      <c r="Y78" s="282"/>
      <c r="Z78" s="282"/>
      <c r="AA78" s="284"/>
    </row>
    <row r="79" spans="1:27" ht="35.1" customHeight="1" x14ac:dyDescent="0.15">
      <c r="A79" s="278" t="s">
        <v>182</v>
      </c>
      <c r="B79" s="279"/>
      <c r="C79" s="280"/>
      <c r="D79" s="175">
        <f>L77</f>
        <v>0</v>
      </c>
      <c r="E79" s="175" t="s">
        <v>2</v>
      </c>
      <c r="F79" s="200">
        <f>J77</f>
        <v>0</v>
      </c>
      <c r="G79" s="174">
        <f>L78</f>
        <v>0</v>
      </c>
      <c r="H79" s="175" t="s">
        <v>2</v>
      </c>
      <c r="I79" s="200">
        <f>J78</f>
        <v>0</v>
      </c>
      <c r="J79" s="201"/>
      <c r="K79" s="202"/>
      <c r="L79" s="203"/>
      <c r="M79" s="174">
        <f>H84</f>
        <v>0</v>
      </c>
      <c r="N79" s="175" t="s">
        <v>2</v>
      </c>
      <c r="O79" s="175">
        <f>K84</f>
        <v>0</v>
      </c>
      <c r="P79" s="281"/>
      <c r="Q79" s="282"/>
      <c r="R79" s="282"/>
      <c r="S79" s="283">
        <f>(G79+D79+M79)-(I79+F79+O79)</f>
        <v>0</v>
      </c>
      <c r="T79" s="283"/>
      <c r="U79" s="283"/>
      <c r="V79" s="283">
        <f>D79+G79+M79</f>
        <v>0</v>
      </c>
      <c r="W79" s="283"/>
      <c r="X79" s="283"/>
      <c r="Y79" s="282"/>
      <c r="Z79" s="282"/>
      <c r="AA79" s="284"/>
    </row>
    <row r="80" spans="1:27" ht="35.1" customHeight="1" thickBot="1" x14ac:dyDescent="0.2">
      <c r="A80" s="310" t="s">
        <v>145</v>
      </c>
      <c r="B80" s="311"/>
      <c r="C80" s="312"/>
      <c r="D80" s="173">
        <f>O77</f>
        <v>0</v>
      </c>
      <c r="E80" s="173" t="s">
        <v>2</v>
      </c>
      <c r="F80" s="204">
        <f>M77</f>
        <v>0</v>
      </c>
      <c r="G80" s="172">
        <f>O78</f>
        <v>0</v>
      </c>
      <c r="H80" s="173" t="s">
        <v>2</v>
      </c>
      <c r="I80" s="204">
        <f>M78</f>
        <v>0</v>
      </c>
      <c r="J80" s="172">
        <f>O79</f>
        <v>0</v>
      </c>
      <c r="K80" s="173" t="s">
        <v>2</v>
      </c>
      <c r="L80" s="204">
        <f>M79</f>
        <v>0</v>
      </c>
      <c r="M80" s="205"/>
      <c r="N80" s="206"/>
      <c r="O80" s="206"/>
      <c r="P80" s="313"/>
      <c r="Q80" s="314"/>
      <c r="R80" s="314"/>
      <c r="S80" s="315">
        <f>(G80+J80+D80)-(I80+L80+F80)</f>
        <v>0</v>
      </c>
      <c r="T80" s="315"/>
      <c r="U80" s="315"/>
      <c r="V80" s="315">
        <f>D80+G80+J80</f>
        <v>0</v>
      </c>
      <c r="W80" s="315"/>
      <c r="X80" s="315"/>
      <c r="Y80" s="314"/>
      <c r="Z80" s="314"/>
      <c r="AA80" s="316"/>
    </row>
    <row r="81" spans="1:27" ht="35.1" customHeight="1" thickBot="1" x14ac:dyDescent="0.2">
      <c r="V81" s="207"/>
      <c r="W81" s="207"/>
      <c r="X81" s="207"/>
      <c r="Y81" s="207"/>
      <c r="Z81" s="207"/>
      <c r="AA81" s="207"/>
    </row>
    <row r="82" spans="1:27" ht="35.1" customHeight="1" thickBot="1" x14ac:dyDescent="0.2">
      <c r="B82" s="268" t="s">
        <v>103</v>
      </c>
      <c r="C82" s="269"/>
      <c r="D82" s="270"/>
      <c r="E82" s="268" t="s">
        <v>104</v>
      </c>
      <c r="F82" s="269"/>
      <c r="G82" s="269"/>
      <c r="H82" s="269"/>
      <c r="I82" s="269"/>
      <c r="J82" s="269"/>
      <c r="K82" s="269"/>
      <c r="L82" s="269"/>
      <c r="M82" s="269"/>
      <c r="N82" s="269"/>
      <c r="O82" s="270"/>
      <c r="P82" s="307" t="s">
        <v>105</v>
      </c>
      <c r="Q82" s="307"/>
      <c r="R82" s="307"/>
      <c r="S82" s="268"/>
      <c r="T82" s="308" t="s">
        <v>106</v>
      </c>
      <c r="U82" s="307"/>
      <c r="V82" s="307"/>
      <c r="W82" s="309"/>
      <c r="X82" s="270" t="s">
        <v>106</v>
      </c>
      <c r="Y82" s="307"/>
      <c r="Z82" s="307"/>
      <c r="AA82" s="307"/>
    </row>
    <row r="83" spans="1:27" ht="35.1" customHeight="1" x14ac:dyDescent="0.15">
      <c r="A83" s="208">
        <v>1</v>
      </c>
      <c r="B83" s="209">
        <v>0.375</v>
      </c>
      <c r="C83" s="171" t="s">
        <v>3</v>
      </c>
      <c r="D83" s="210">
        <v>0.39930555555555558</v>
      </c>
      <c r="E83" s="327" t="str">
        <f>A77</f>
        <v>真岡西SC</v>
      </c>
      <c r="F83" s="302"/>
      <c r="G83" s="328"/>
      <c r="H83" s="329"/>
      <c r="I83" s="286"/>
      <c r="J83" s="171" t="s">
        <v>107</v>
      </c>
      <c r="K83" s="286"/>
      <c r="L83" s="330"/>
      <c r="M83" s="301" t="str">
        <f>A78</f>
        <v>ＦＣ城東</v>
      </c>
      <c r="N83" s="302"/>
      <c r="O83" s="303"/>
      <c r="P83" s="304" t="str">
        <f>A79</f>
        <v>ＦＣ中村</v>
      </c>
      <c r="Q83" s="305"/>
      <c r="R83" s="305"/>
      <c r="S83" s="305"/>
      <c r="T83" s="305" t="str">
        <f>A80</f>
        <v>野木ＳＳＳ</v>
      </c>
      <c r="U83" s="305"/>
      <c r="V83" s="305"/>
      <c r="W83" s="305"/>
      <c r="X83" s="305" t="str">
        <f>A79</f>
        <v>ＦＣ中村</v>
      </c>
      <c r="Y83" s="305"/>
      <c r="Z83" s="305"/>
      <c r="AA83" s="306"/>
    </row>
    <row r="84" spans="1:27" ht="35.1" customHeight="1" x14ac:dyDescent="0.15">
      <c r="A84" s="212">
        <v>2</v>
      </c>
      <c r="B84" s="213">
        <v>0.40277777777777773</v>
      </c>
      <c r="C84" s="175" t="s">
        <v>3</v>
      </c>
      <c r="D84" s="214">
        <v>0.42708333333333331</v>
      </c>
      <c r="E84" s="288" t="str">
        <f>A79</f>
        <v>ＦＣ中村</v>
      </c>
      <c r="F84" s="289"/>
      <c r="G84" s="290"/>
      <c r="H84" s="291"/>
      <c r="I84" s="279"/>
      <c r="J84" s="175" t="s">
        <v>107</v>
      </c>
      <c r="K84" s="279"/>
      <c r="L84" s="292"/>
      <c r="M84" s="293" t="str">
        <f>A80</f>
        <v>野木ＳＳＳ</v>
      </c>
      <c r="N84" s="289"/>
      <c r="O84" s="294"/>
      <c r="P84" s="295" t="str">
        <f>A77</f>
        <v>真岡西SC</v>
      </c>
      <c r="Q84" s="296"/>
      <c r="R84" s="296"/>
      <c r="S84" s="296"/>
      <c r="T84" s="296" t="str">
        <f>A78</f>
        <v>ＦＣ城東</v>
      </c>
      <c r="U84" s="296"/>
      <c r="V84" s="296"/>
      <c r="W84" s="296"/>
      <c r="X84" s="296" t="str">
        <f>A77</f>
        <v>真岡西SC</v>
      </c>
      <c r="Y84" s="296"/>
      <c r="Z84" s="296"/>
      <c r="AA84" s="297"/>
    </row>
    <row r="85" spans="1:27" ht="35.1" customHeight="1" x14ac:dyDescent="0.15">
      <c r="A85" s="222"/>
      <c r="B85" s="220"/>
      <c r="C85" s="219"/>
      <c r="D85" s="221"/>
      <c r="E85" s="298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300"/>
    </row>
    <row r="86" spans="1:27" ht="35.1" customHeight="1" x14ac:dyDescent="0.15">
      <c r="A86" s="212">
        <v>3</v>
      </c>
      <c r="B86" s="213">
        <v>0.45833333333333298</v>
      </c>
      <c r="C86" s="175" t="s">
        <v>108</v>
      </c>
      <c r="D86" s="214">
        <v>0.48263888888888901</v>
      </c>
      <c r="E86" s="288" t="str">
        <f>A77</f>
        <v>真岡西SC</v>
      </c>
      <c r="F86" s="289"/>
      <c r="G86" s="290"/>
      <c r="H86" s="291"/>
      <c r="I86" s="279"/>
      <c r="J86" s="175" t="s">
        <v>107</v>
      </c>
      <c r="K86" s="279"/>
      <c r="L86" s="292"/>
      <c r="M86" s="293" t="str">
        <f>A79</f>
        <v>ＦＣ中村</v>
      </c>
      <c r="N86" s="289"/>
      <c r="O86" s="294"/>
      <c r="P86" s="295" t="str">
        <f>A78</f>
        <v>ＦＣ城東</v>
      </c>
      <c r="Q86" s="296"/>
      <c r="R86" s="296"/>
      <c r="S86" s="296"/>
      <c r="T86" s="296" t="str">
        <f>A80</f>
        <v>野木ＳＳＳ</v>
      </c>
      <c r="U86" s="296"/>
      <c r="V86" s="296"/>
      <c r="W86" s="296"/>
      <c r="X86" s="296" t="str">
        <f>A78</f>
        <v>ＦＣ城東</v>
      </c>
      <c r="Y86" s="296"/>
      <c r="Z86" s="296"/>
      <c r="AA86" s="297"/>
    </row>
    <row r="87" spans="1:27" ht="35.1" customHeight="1" x14ac:dyDescent="0.15">
      <c r="A87" s="212">
        <v>4</v>
      </c>
      <c r="B87" s="213">
        <v>0.48611111111111099</v>
      </c>
      <c r="C87" s="175" t="s">
        <v>108</v>
      </c>
      <c r="D87" s="214">
        <v>0.51041666666666696</v>
      </c>
      <c r="E87" s="288" t="str">
        <f>A78</f>
        <v>ＦＣ城東</v>
      </c>
      <c r="F87" s="289"/>
      <c r="G87" s="290"/>
      <c r="H87" s="291"/>
      <c r="I87" s="279"/>
      <c r="J87" s="175" t="s">
        <v>107</v>
      </c>
      <c r="K87" s="279"/>
      <c r="L87" s="292"/>
      <c r="M87" s="293" t="str">
        <f>A80</f>
        <v>野木ＳＳＳ</v>
      </c>
      <c r="N87" s="289"/>
      <c r="O87" s="294"/>
      <c r="P87" s="295" t="str">
        <f>A79</f>
        <v>ＦＣ中村</v>
      </c>
      <c r="Q87" s="296"/>
      <c r="R87" s="296"/>
      <c r="S87" s="296"/>
      <c r="T87" s="296" t="str">
        <f>A77</f>
        <v>真岡西SC</v>
      </c>
      <c r="U87" s="296"/>
      <c r="V87" s="296"/>
      <c r="W87" s="296"/>
      <c r="X87" s="296" t="str">
        <f>A79</f>
        <v>ＦＣ中村</v>
      </c>
      <c r="Y87" s="296"/>
      <c r="Z87" s="296"/>
      <c r="AA87" s="297"/>
    </row>
    <row r="88" spans="1:27" ht="35.1" customHeight="1" x14ac:dyDescent="0.15">
      <c r="A88" s="222"/>
      <c r="B88" s="220"/>
      <c r="C88" s="219"/>
      <c r="D88" s="221"/>
      <c r="E88" s="298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300"/>
    </row>
    <row r="89" spans="1:27" ht="35.1" customHeight="1" x14ac:dyDescent="0.15">
      <c r="A89" s="212">
        <v>5</v>
      </c>
      <c r="B89" s="213">
        <v>0.54166666666666596</v>
      </c>
      <c r="C89" s="175" t="s">
        <v>108</v>
      </c>
      <c r="D89" s="214">
        <v>0.56597222222222199</v>
      </c>
      <c r="E89" s="288" t="str">
        <f>A77</f>
        <v>真岡西SC</v>
      </c>
      <c r="F89" s="289"/>
      <c r="G89" s="290"/>
      <c r="H89" s="291"/>
      <c r="I89" s="279"/>
      <c r="J89" s="175" t="s">
        <v>109</v>
      </c>
      <c r="K89" s="279"/>
      <c r="L89" s="292"/>
      <c r="M89" s="293" t="str">
        <f>A80</f>
        <v>野木ＳＳＳ</v>
      </c>
      <c r="N89" s="289"/>
      <c r="O89" s="294"/>
      <c r="P89" s="295" t="str">
        <f>A78</f>
        <v>ＦＣ城東</v>
      </c>
      <c r="Q89" s="296"/>
      <c r="R89" s="296"/>
      <c r="S89" s="296"/>
      <c r="T89" s="296" t="str">
        <f>A79</f>
        <v>ＦＣ中村</v>
      </c>
      <c r="U89" s="296"/>
      <c r="V89" s="296"/>
      <c r="W89" s="296"/>
      <c r="X89" s="296" t="str">
        <f>A78</f>
        <v>ＦＣ城東</v>
      </c>
      <c r="Y89" s="296"/>
      <c r="Z89" s="296"/>
      <c r="AA89" s="297"/>
    </row>
    <row r="90" spans="1:27" ht="35.1" customHeight="1" thickBot="1" x14ac:dyDescent="0.2">
      <c r="A90" s="215">
        <v>6</v>
      </c>
      <c r="B90" s="216">
        <v>0.56944444444444398</v>
      </c>
      <c r="C90" s="173" t="s">
        <v>108</v>
      </c>
      <c r="D90" s="217">
        <v>0.59375</v>
      </c>
      <c r="E90" s="319" t="str">
        <f>A78</f>
        <v>ＦＣ城東</v>
      </c>
      <c r="F90" s="320"/>
      <c r="G90" s="321"/>
      <c r="H90" s="322"/>
      <c r="I90" s="311"/>
      <c r="J90" s="173" t="s">
        <v>107</v>
      </c>
      <c r="K90" s="311"/>
      <c r="L90" s="323"/>
      <c r="M90" s="324" t="str">
        <f>A79</f>
        <v>ＦＣ中村</v>
      </c>
      <c r="N90" s="320"/>
      <c r="O90" s="325"/>
      <c r="P90" s="326" t="str">
        <f>A80</f>
        <v>野木ＳＳＳ</v>
      </c>
      <c r="Q90" s="317"/>
      <c r="R90" s="317"/>
      <c r="S90" s="317"/>
      <c r="T90" s="317" t="str">
        <f>A77</f>
        <v>真岡西SC</v>
      </c>
      <c r="U90" s="317"/>
      <c r="V90" s="317"/>
      <c r="W90" s="317"/>
      <c r="X90" s="317" t="str">
        <f>A80</f>
        <v>野木ＳＳＳ</v>
      </c>
      <c r="Y90" s="317"/>
      <c r="Z90" s="317"/>
      <c r="AA90" s="318"/>
    </row>
    <row r="91" spans="1:27" ht="21.95" customHeight="1" x14ac:dyDescent="0.15">
      <c r="A91" s="331" t="s">
        <v>131</v>
      </c>
      <c r="B91" s="331"/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</row>
    <row r="92" spans="1:27" ht="21.95" customHeight="1" x14ac:dyDescent="0.15">
      <c r="A92" s="265" t="s">
        <v>133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</row>
    <row r="93" spans="1:27" ht="21.95" customHeight="1" thickBot="1" x14ac:dyDescent="0.2">
      <c r="A93" s="266">
        <v>45424</v>
      </c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</row>
    <row r="94" spans="1:27" ht="35.1" customHeight="1" thickBot="1" x14ac:dyDescent="0.2">
      <c r="A94" s="268" t="s">
        <v>113</v>
      </c>
      <c r="B94" s="269"/>
      <c r="C94" s="270"/>
      <c r="D94" s="271" t="str">
        <f>A95</f>
        <v>FC真岡21</v>
      </c>
      <c r="E94" s="272"/>
      <c r="F94" s="272"/>
      <c r="G94" s="272" t="str">
        <f>A96</f>
        <v>大谷東ＦＣ</v>
      </c>
      <c r="H94" s="272"/>
      <c r="I94" s="272"/>
      <c r="J94" s="272" t="str">
        <f>A97</f>
        <v>久下田FC</v>
      </c>
      <c r="K94" s="272"/>
      <c r="L94" s="272"/>
      <c r="M94" s="272" t="str">
        <f>A98</f>
        <v>ＧＲＳ足利Ｊｒ</v>
      </c>
      <c r="N94" s="272"/>
      <c r="O94" s="273"/>
      <c r="P94" s="309" t="s">
        <v>8</v>
      </c>
      <c r="Q94" s="272"/>
      <c r="R94" s="272"/>
      <c r="S94" s="272" t="s">
        <v>9</v>
      </c>
      <c r="T94" s="272"/>
      <c r="U94" s="272"/>
      <c r="V94" s="273" t="s">
        <v>10</v>
      </c>
      <c r="W94" s="269"/>
      <c r="X94" s="271"/>
      <c r="Y94" s="272" t="s">
        <v>11</v>
      </c>
      <c r="Z94" s="272"/>
      <c r="AA94" s="308"/>
    </row>
    <row r="95" spans="1:27" ht="35.1" customHeight="1" x14ac:dyDescent="0.15">
      <c r="A95" s="285" t="s">
        <v>183</v>
      </c>
      <c r="B95" s="286"/>
      <c r="C95" s="287"/>
      <c r="D95" s="196"/>
      <c r="E95" s="197"/>
      <c r="F95" s="198"/>
      <c r="G95" s="170">
        <f>H101</f>
        <v>0</v>
      </c>
      <c r="H95" s="171" t="s">
        <v>2</v>
      </c>
      <c r="I95" s="199">
        <f>K101</f>
        <v>0</v>
      </c>
      <c r="J95" s="170">
        <f>H104</f>
        <v>0</v>
      </c>
      <c r="K95" s="171" t="s">
        <v>2</v>
      </c>
      <c r="L95" s="199">
        <f>K104</f>
        <v>0</v>
      </c>
      <c r="M95" s="170">
        <f>H107</f>
        <v>0</v>
      </c>
      <c r="N95" s="171" t="s">
        <v>2</v>
      </c>
      <c r="O95" s="171">
        <f>K107</f>
        <v>0</v>
      </c>
      <c r="P95" s="274"/>
      <c r="Q95" s="275"/>
      <c r="R95" s="275"/>
      <c r="S95" s="276">
        <f>(G95+J95+M95)-(I95+L95+O95)</f>
        <v>0</v>
      </c>
      <c r="T95" s="276"/>
      <c r="U95" s="276"/>
      <c r="V95" s="276">
        <f>G95+J95+M95</f>
        <v>0</v>
      </c>
      <c r="W95" s="276"/>
      <c r="X95" s="276"/>
      <c r="Y95" s="275"/>
      <c r="Z95" s="275"/>
      <c r="AA95" s="277"/>
    </row>
    <row r="96" spans="1:27" ht="35.1" customHeight="1" x14ac:dyDescent="0.15">
      <c r="A96" s="278" t="s">
        <v>184</v>
      </c>
      <c r="B96" s="279"/>
      <c r="C96" s="280"/>
      <c r="D96" s="175">
        <f>I95</f>
        <v>0</v>
      </c>
      <c r="E96" s="175" t="s">
        <v>2</v>
      </c>
      <c r="F96" s="200">
        <f>G95</f>
        <v>0</v>
      </c>
      <c r="G96" s="201"/>
      <c r="H96" s="202"/>
      <c r="I96" s="203"/>
      <c r="J96" s="174">
        <f>H108</f>
        <v>0</v>
      </c>
      <c r="K96" s="175" t="s">
        <v>2</v>
      </c>
      <c r="L96" s="200">
        <f>K108</f>
        <v>0</v>
      </c>
      <c r="M96" s="174">
        <f>H105</f>
        <v>0</v>
      </c>
      <c r="N96" s="175" t="s">
        <v>2</v>
      </c>
      <c r="O96" s="175">
        <f>K105</f>
        <v>0</v>
      </c>
      <c r="P96" s="281"/>
      <c r="Q96" s="282"/>
      <c r="R96" s="282"/>
      <c r="S96" s="283">
        <f>(D96+J96+M96)-(F96+L96+O96)</f>
        <v>0</v>
      </c>
      <c r="T96" s="283"/>
      <c r="U96" s="283"/>
      <c r="V96" s="283">
        <f>D96+J96+M96</f>
        <v>0</v>
      </c>
      <c r="W96" s="283"/>
      <c r="X96" s="283"/>
      <c r="Y96" s="282"/>
      <c r="Z96" s="282"/>
      <c r="AA96" s="284"/>
    </row>
    <row r="97" spans="1:27" ht="35.1" customHeight="1" x14ac:dyDescent="0.15">
      <c r="A97" s="278" t="s">
        <v>185</v>
      </c>
      <c r="B97" s="279"/>
      <c r="C97" s="280"/>
      <c r="D97" s="175">
        <f>L95</f>
        <v>0</v>
      </c>
      <c r="E97" s="175" t="s">
        <v>2</v>
      </c>
      <c r="F97" s="200">
        <f>J95</f>
        <v>0</v>
      </c>
      <c r="G97" s="174">
        <f>L96</f>
        <v>0</v>
      </c>
      <c r="H97" s="175" t="s">
        <v>2</v>
      </c>
      <c r="I97" s="200">
        <f>J96</f>
        <v>0</v>
      </c>
      <c r="J97" s="201"/>
      <c r="K97" s="202"/>
      <c r="L97" s="203"/>
      <c r="M97" s="174">
        <f>H102</f>
        <v>0</v>
      </c>
      <c r="N97" s="175" t="s">
        <v>2</v>
      </c>
      <c r="O97" s="175">
        <f>K102</f>
        <v>0</v>
      </c>
      <c r="P97" s="281"/>
      <c r="Q97" s="282"/>
      <c r="R97" s="282"/>
      <c r="S97" s="283">
        <f>(G97+D97+M97)-(I97+F97+O97)</f>
        <v>0</v>
      </c>
      <c r="T97" s="283"/>
      <c r="U97" s="283"/>
      <c r="V97" s="283">
        <f>D97+G97+M97</f>
        <v>0</v>
      </c>
      <c r="W97" s="283"/>
      <c r="X97" s="283"/>
      <c r="Y97" s="282"/>
      <c r="Z97" s="282"/>
      <c r="AA97" s="284"/>
    </row>
    <row r="98" spans="1:27" ht="35.1" customHeight="1" thickBot="1" x14ac:dyDescent="0.2">
      <c r="A98" s="310" t="s">
        <v>186</v>
      </c>
      <c r="B98" s="311"/>
      <c r="C98" s="312"/>
      <c r="D98" s="173">
        <f>O95</f>
        <v>0</v>
      </c>
      <c r="E98" s="173" t="s">
        <v>2</v>
      </c>
      <c r="F98" s="204">
        <f>M95</f>
        <v>0</v>
      </c>
      <c r="G98" s="172">
        <f>O96</f>
        <v>0</v>
      </c>
      <c r="H98" s="173" t="s">
        <v>2</v>
      </c>
      <c r="I98" s="204">
        <f>M96</f>
        <v>0</v>
      </c>
      <c r="J98" s="172">
        <f>O97</f>
        <v>0</v>
      </c>
      <c r="K98" s="173" t="s">
        <v>2</v>
      </c>
      <c r="L98" s="204">
        <f>M97</f>
        <v>0</v>
      </c>
      <c r="M98" s="205"/>
      <c r="N98" s="206"/>
      <c r="O98" s="206"/>
      <c r="P98" s="313"/>
      <c r="Q98" s="314"/>
      <c r="R98" s="314"/>
      <c r="S98" s="315">
        <f>(G98+J98+D98)-(I98+L98+F98)</f>
        <v>0</v>
      </c>
      <c r="T98" s="315"/>
      <c r="U98" s="315"/>
      <c r="V98" s="315">
        <f>D98+G98+J98</f>
        <v>0</v>
      </c>
      <c r="W98" s="315"/>
      <c r="X98" s="315"/>
      <c r="Y98" s="314"/>
      <c r="Z98" s="314"/>
      <c r="AA98" s="316"/>
    </row>
    <row r="99" spans="1:27" ht="35.1" customHeight="1" thickBot="1" x14ac:dyDescent="0.2">
      <c r="V99" s="207"/>
      <c r="W99" s="207"/>
      <c r="X99" s="207"/>
      <c r="Y99" s="207"/>
      <c r="Z99" s="207"/>
      <c r="AA99" s="207"/>
    </row>
    <row r="100" spans="1:27" ht="35.1" customHeight="1" thickBot="1" x14ac:dyDescent="0.2">
      <c r="B100" s="268" t="s">
        <v>103</v>
      </c>
      <c r="C100" s="269"/>
      <c r="D100" s="270"/>
      <c r="E100" s="268" t="s">
        <v>104</v>
      </c>
      <c r="F100" s="269"/>
      <c r="G100" s="269"/>
      <c r="H100" s="269"/>
      <c r="I100" s="269"/>
      <c r="J100" s="269"/>
      <c r="K100" s="269"/>
      <c r="L100" s="269"/>
      <c r="M100" s="269"/>
      <c r="N100" s="269"/>
      <c r="O100" s="270"/>
      <c r="P100" s="307" t="s">
        <v>105</v>
      </c>
      <c r="Q100" s="307"/>
      <c r="R100" s="307"/>
      <c r="S100" s="268"/>
      <c r="T100" s="308" t="s">
        <v>106</v>
      </c>
      <c r="U100" s="307"/>
      <c r="V100" s="307"/>
      <c r="W100" s="309"/>
      <c r="X100" s="270" t="s">
        <v>106</v>
      </c>
      <c r="Y100" s="307"/>
      <c r="Z100" s="307"/>
      <c r="AA100" s="307"/>
    </row>
    <row r="101" spans="1:27" ht="35.1" customHeight="1" x14ac:dyDescent="0.15">
      <c r="A101" s="208">
        <v>1</v>
      </c>
      <c r="B101" s="209">
        <v>0.375</v>
      </c>
      <c r="C101" s="171" t="s">
        <v>3</v>
      </c>
      <c r="D101" s="210">
        <v>0.39930555555555558</v>
      </c>
      <c r="E101" s="327" t="str">
        <f>A95</f>
        <v>FC真岡21</v>
      </c>
      <c r="F101" s="302"/>
      <c r="G101" s="328"/>
      <c r="H101" s="329"/>
      <c r="I101" s="286"/>
      <c r="J101" s="171" t="s">
        <v>107</v>
      </c>
      <c r="K101" s="286"/>
      <c r="L101" s="330"/>
      <c r="M101" s="301" t="str">
        <f>A96</f>
        <v>大谷東ＦＣ</v>
      </c>
      <c r="N101" s="302"/>
      <c r="O101" s="303"/>
      <c r="P101" s="304" t="str">
        <f>A97</f>
        <v>久下田FC</v>
      </c>
      <c r="Q101" s="305"/>
      <c r="R101" s="305"/>
      <c r="S101" s="305"/>
      <c r="T101" s="305" t="str">
        <f>A98</f>
        <v>ＧＲＳ足利Ｊｒ</v>
      </c>
      <c r="U101" s="305"/>
      <c r="V101" s="305"/>
      <c r="W101" s="305"/>
      <c r="X101" s="305" t="str">
        <f>A97</f>
        <v>久下田FC</v>
      </c>
      <c r="Y101" s="305"/>
      <c r="Z101" s="305"/>
      <c r="AA101" s="306"/>
    </row>
    <row r="102" spans="1:27" ht="35.1" customHeight="1" x14ac:dyDescent="0.15">
      <c r="A102" s="212">
        <v>2</v>
      </c>
      <c r="B102" s="213">
        <v>0.40277777777777773</v>
      </c>
      <c r="C102" s="175" t="s">
        <v>3</v>
      </c>
      <c r="D102" s="214">
        <v>0.42708333333333331</v>
      </c>
      <c r="E102" s="288" t="str">
        <f>A97</f>
        <v>久下田FC</v>
      </c>
      <c r="F102" s="289"/>
      <c r="G102" s="290"/>
      <c r="H102" s="291"/>
      <c r="I102" s="279"/>
      <c r="J102" s="175" t="s">
        <v>107</v>
      </c>
      <c r="K102" s="279"/>
      <c r="L102" s="292"/>
      <c r="M102" s="293" t="str">
        <f>A98</f>
        <v>ＧＲＳ足利Ｊｒ</v>
      </c>
      <c r="N102" s="289"/>
      <c r="O102" s="294"/>
      <c r="P102" s="295" t="str">
        <f>A95</f>
        <v>FC真岡21</v>
      </c>
      <c r="Q102" s="296"/>
      <c r="R102" s="296"/>
      <c r="S102" s="296"/>
      <c r="T102" s="296" t="str">
        <f>A96</f>
        <v>大谷東ＦＣ</v>
      </c>
      <c r="U102" s="296"/>
      <c r="V102" s="296"/>
      <c r="W102" s="296"/>
      <c r="X102" s="296" t="str">
        <f>A95</f>
        <v>FC真岡21</v>
      </c>
      <c r="Y102" s="296"/>
      <c r="Z102" s="296"/>
      <c r="AA102" s="297"/>
    </row>
    <row r="103" spans="1:27" ht="35.1" customHeight="1" x14ac:dyDescent="0.15">
      <c r="A103" s="222"/>
      <c r="B103" s="220"/>
      <c r="C103" s="219"/>
      <c r="D103" s="221"/>
      <c r="E103" s="298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300"/>
    </row>
    <row r="104" spans="1:27" ht="35.1" customHeight="1" x14ac:dyDescent="0.15">
      <c r="A104" s="212">
        <v>3</v>
      </c>
      <c r="B104" s="213">
        <v>0.45833333333333298</v>
      </c>
      <c r="C104" s="175" t="s">
        <v>108</v>
      </c>
      <c r="D104" s="214">
        <v>0.48263888888888901</v>
      </c>
      <c r="E104" s="288" t="str">
        <f>A95</f>
        <v>FC真岡21</v>
      </c>
      <c r="F104" s="289"/>
      <c r="G104" s="290"/>
      <c r="H104" s="291"/>
      <c r="I104" s="279"/>
      <c r="J104" s="175" t="s">
        <v>107</v>
      </c>
      <c r="K104" s="279"/>
      <c r="L104" s="292"/>
      <c r="M104" s="293" t="str">
        <f>A97</f>
        <v>久下田FC</v>
      </c>
      <c r="N104" s="289"/>
      <c r="O104" s="294"/>
      <c r="P104" s="295" t="str">
        <f>A96</f>
        <v>大谷東ＦＣ</v>
      </c>
      <c r="Q104" s="296"/>
      <c r="R104" s="296"/>
      <c r="S104" s="296"/>
      <c r="T104" s="296" t="str">
        <f>A98</f>
        <v>ＧＲＳ足利Ｊｒ</v>
      </c>
      <c r="U104" s="296"/>
      <c r="V104" s="296"/>
      <c r="W104" s="296"/>
      <c r="X104" s="296" t="str">
        <f>A96</f>
        <v>大谷東ＦＣ</v>
      </c>
      <c r="Y104" s="296"/>
      <c r="Z104" s="296"/>
      <c r="AA104" s="297"/>
    </row>
    <row r="105" spans="1:27" ht="35.1" customHeight="1" x14ac:dyDescent="0.15">
      <c r="A105" s="212">
        <v>4</v>
      </c>
      <c r="B105" s="213">
        <v>0.48611111111111099</v>
      </c>
      <c r="C105" s="175" t="s">
        <v>108</v>
      </c>
      <c r="D105" s="214">
        <v>0.51041666666666696</v>
      </c>
      <c r="E105" s="288" t="str">
        <f>A96</f>
        <v>大谷東ＦＣ</v>
      </c>
      <c r="F105" s="289"/>
      <c r="G105" s="290"/>
      <c r="H105" s="291"/>
      <c r="I105" s="279"/>
      <c r="J105" s="175" t="s">
        <v>107</v>
      </c>
      <c r="K105" s="279"/>
      <c r="L105" s="292"/>
      <c r="M105" s="293" t="str">
        <f>A98</f>
        <v>ＧＲＳ足利Ｊｒ</v>
      </c>
      <c r="N105" s="289"/>
      <c r="O105" s="294"/>
      <c r="P105" s="295" t="str">
        <f>A97</f>
        <v>久下田FC</v>
      </c>
      <c r="Q105" s="296"/>
      <c r="R105" s="296"/>
      <c r="S105" s="296"/>
      <c r="T105" s="296" t="str">
        <f>A95</f>
        <v>FC真岡21</v>
      </c>
      <c r="U105" s="296"/>
      <c r="V105" s="296"/>
      <c r="W105" s="296"/>
      <c r="X105" s="296" t="str">
        <f>A97</f>
        <v>久下田FC</v>
      </c>
      <c r="Y105" s="296"/>
      <c r="Z105" s="296"/>
      <c r="AA105" s="297"/>
    </row>
    <row r="106" spans="1:27" ht="35.1" customHeight="1" x14ac:dyDescent="0.15">
      <c r="A106" s="222"/>
      <c r="B106" s="220"/>
      <c r="C106" s="219"/>
      <c r="D106" s="221"/>
      <c r="E106" s="298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300"/>
    </row>
    <row r="107" spans="1:27" ht="35.1" customHeight="1" x14ac:dyDescent="0.15">
      <c r="A107" s="212">
        <v>5</v>
      </c>
      <c r="B107" s="213">
        <v>0.54166666666666596</v>
      </c>
      <c r="C107" s="175" t="s">
        <v>108</v>
      </c>
      <c r="D107" s="214">
        <v>0.56597222222222199</v>
      </c>
      <c r="E107" s="288" t="str">
        <f>A95</f>
        <v>FC真岡21</v>
      </c>
      <c r="F107" s="289"/>
      <c r="G107" s="290"/>
      <c r="H107" s="291"/>
      <c r="I107" s="279"/>
      <c r="J107" s="175" t="s">
        <v>109</v>
      </c>
      <c r="K107" s="279"/>
      <c r="L107" s="292"/>
      <c r="M107" s="293" t="str">
        <f>A98</f>
        <v>ＧＲＳ足利Ｊｒ</v>
      </c>
      <c r="N107" s="289"/>
      <c r="O107" s="294"/>
      <c r="P107" s="295" t="str">
        <f>A96</f>
        <v>大谷東ＦＣ</v>
      </c>
      <c r="Q107" s="296"/>
      <c r="R107" s="296"/>
      <c r="S107" s="296"/>
      <c r="T107" s="296" t="str">
        <f>A97</f>
        <v>久下田FC</v>
      </c>
      <c r="U107" s="296"/>
      <c r="V107" s="296"/>
      <c r="W107" s="296"/>
      <c r="X107" s="296" t="str">
        <f>A96</f>
        <v>大谷東ＦＣ</v>
      </c>
      <c r="Y107" s="296"/>
      <c r="Z107" s="296"/>
      <c r="AA107" s="297"/>
    </row>
    <row r="108" spans="1:27" ht="35.1" customHeight="1" thickBot="1" x14ac:dyDescent="0.2">
      <c r="A108" s="215">
        <v>6</v>
      </c>
      <c r="B108" s="216">
        <v>0.56944444444444398</v>
      </c>
      <c r="C108" s="173" t="s">
        <v>108</v>
      </c>
      <c r="D108" s="217">
        <v>0.59375</v>
      </c>
      <c r="E108" s="319" t="str">
        <f>A96</f>
        <v>大谷東ＦＣ</v>
      </c>
      <c r="F108" s="320"/>
      <c r="G108" s="321"/>
      <c r="H108" s="322"/>
      <c r="I108" s="311"/>
      <c r="J108" s="173" t="s">
        <v>107</v>
      </c>
      <c r="K108" s="311"/>
      <c r="L108" s="323"/>
      <c r="M108" s="324" t="str">
        <f>A97</f>
        <v>久下田FC</v>
      </c>
      <c r="N108" s="320"/>
      <c r="O108" s="325"/>
      <c r="P108" s="326" t="str">
        <f>A98</f>
        <v>ＧＲＳ足利Ｊｒ</v>
      </c>
      <c r="Q108" s="317"/>
      <c r="R108" s="317"/>
      <c r="S108" s="317"/>
      <c r="T108" s="317" t="str">
        <f>A95</f>
        <v>FC真岡21</v>
      </c>
      <c r="U108" s="317"/>
      <c r="V108" s="317"/>
      <c r="W108" s="317"/>
      <c r="X108" s="317" t="str">
        <f>A98</f>
        <v>ＧＲＳ足利Ｊｒ</v>
      </c>
      <c r="Y108" s="317"/>
      <c r="Z108" s="317"/>
      <c r="AA108" s="318"/>
    </row>
  </sheetData>
  <mergeCells count="486">
    <mergeCell ref="E72:G72"/>
    <mergeCell ref="H72:I72"/>
    <mergeCell ref="K72:L72"/>
    <mergeCell ref="M72:O72"/>
    <mergeCell ref="P72:S72"/>
    <mergeCell ref="T72:W72"/>
    <mergeCell ref="X72:AA72"/>
    <mergeCell ref="E69:G69"/>
    <mergeCell ref="H69:I69"/>
    <mergeCell ref="K69:L69"/>
    <mergeCell ref="M69:O69"/>
    <mergeCell ref="P69:S69"/>
    <mergeCell ref="T69:W69"/>
    <mergeCell ref="X69:AA69"/>
    <mergeCell ref="E70:AA70"/>
    <mergeCell ref="E71:G71"/>
    <mergeCell ref="H71:I71"/>
    <mergeCell ref="K71:L71"/>
    <mergeCell ref="M71:O71"/>
    <mergeCell ref="P71:S71"/>
    <mergeCell ref="T71:W71"/>
    <mergeCell ref="X71:AA71"/>
    <mergeCell ref="E66:G66"/>
    <mergeCell ref="H66:I66"/>
    <mergeCell ref="K66:L66"/>
    <mergeCell ref="M66:O66"/>
    <mergeCell ref="P66:S66"/>
    <mergeCell ref="T66:W66"/>
    <mergeCell ref="X66:AA66"/>
    <mergeCell ref="E67:AA67"/>
    <mergeCell ref="E68:G68"/>
    <mergeCell ref="H68:I68"/>
    <mergeCell ref="K68:L68"/>
    <mergeCell ref="M68:O68"/>
    <mergeCell ref="P68:S68"/>
    <mergeCell ref="T68:W68"/>
    <mergeCell ref="X68:AA68"/>
    <mergeCell ref="B64:D64"/>
    <mergeCell ref="E64:O64"/>
    <mergeCell ref="P64:S64"/>
    <mergeCell ref="T64:W64"/>
    <mergeCell ref="X64:AA64"/>
    <mergeCell ref="E65:G65"/>
    <mergeCell ref="H65:I65"/>
    <mergeCell ref="K65:L65"/>
    <mergeCell ref="M65:O65"/>
    <mergeCell ref="P65:S65"/>
    <mergeCell ref="T65:W65"/>
    <mergeCell ref="X65:AA65"/>
    <mergeCell ref="A61:C61"/>
    <mergeCell ref="P61:R61"/>
    <mergeCell ref="S61:U61"/>
    <mergeCell ref="V61:X61"/>
    <mergeCell ref="Y61:AA61"/>
    <mergeCell ref="A62:C62"/>
    <mergeCell ref="P62:R62"/>
    <mergeCell ref="S62:U62"/>
    <mergeCell ref="V62:X62"/>
    <mergeCell ref="Y62:AA62"/>
    <mergeCell ref="A59:C59"/>
    <mergeCell ref="P59:R59"/>
    <mergeCell ref="S59:U59"/>
    <mergeCell ref="V59:X59"/>
    <mergeCell ref="Y59:AA59"/>
    <mergeCell ref="A60:C60"/>
    <mergeCell ref="P60:R60"/>
    <mergeCell ref="S60:U60"/>
    <mergeCell ref="V60:X60"/>
    <mergeCell ref="Y60:AA60"/>
    <mergeCell ref="A57:AA57"/>
    <mergeCell ref="A58:C58"/>
    <mergeCell ref="D58:F58"/>
    <mergeCell ref="G58:I58"/>
    <mergeCell ref="J58:L58"/>
    <mergeCell ref="M58:O58"/>
    <mergeCell ref="P58:R58"/>
    <mergeCell ref="S58:U58"/>
    <mergeCell ref="V58:X58"/>
    <mergeCell ref="Y58:AA58"/>
    <mergeCell ref="E54:G54"/>
    <mergeCell ref="H54:I54"/>
    <mergeCell ref="K54:L54"/>
    <mergeCell ref="M54:O54"/>
    <mergeCell ref="P54:S54"/>
    <mergeCell ref="T54:W54"/>
    <mergeCell ref="X54:AA54"/>
    <mergeCell ref="A55:AA55"/>
    <mergeCell ref="A56:AA56"/>
    <mergeCell ref="E51:G51"/>
    <mergeCell ref="H51:I51"/>
    <mergeCell ref="K51:L51"/>
    <mergeCell ref="M51:O51"/>
    <mergeCell ref="P51:S51"/>
    <mergeCell ref="T51:W51"/>
    <mergeCell ref="X51:AA51"/>
    <mergeCell ref="E52:AA52"/>
    <mergeCell ref="E53:G53"/>
    <mergeCell ref="H53:I53"/>
    <mergeCell ref="K53:L53"/>
    <mergeCell ref="M53:O53"/>
    <mergeCell ref="P53:S53"/>
    <mergeCell ref="T53:W53"/>
    <mergeCell ref="X53:AA53"/>
    <mergeCell ref="E48:G48"/>
    <mergeCell ref="H48:I48"/>
    <mergeCell ref="K48:L48"/>
    <mergeCell ref="M48:O48"/>
    <mergeCell ref="P48:S48"/>
    <mergeCell ref="T48:W48"/>
    <mergeCell ref="X48:AA48"/>
    <mergeCell ref="E49:AA49"/>
    <mergeCell ref="E50:G50"/>
    <mergeCell ref="H50:I50"/>
    <mergeCell ref="K50:L50"/>
    <mergeCell ref="M50:O50"/>
    <mergeCell ref="P50:S50"/>
    <mergeCell ref="T50:W50"/>
    <mergeCell ref="X50:AA50"/>
    <mergeCell ref="B46:D46"/>
    <mergeCell ref="E46:O46"/>
    <mergeCell ref="P46:S46"/>
    <mergeCell ref="T46:W46"/>
    <mergeCell ref="X46:AA46"/>
    <mergeCell ref="E47:G47"/>
    <mergeCell ref="H47:I47"/>
    <mergeCell ref="K47:L47"/>
    <mergeCell ref="M47:O47"/>
    <mergeCell ref="P47:S47"/>
    <mergeCell ref="T47:W47"/>
    <mergeCell ref="X47:AA47"/>
    <mergeCell ref="A43:C43"/>
    <mergeCell ref="P43:R43"/>
    <mergeCell ref="S43:U43"/>
    <mergeCell ref="V43:X43"/>
    <mergeCell ref="Y43:AA43"/>
    <mergeCell ref="A44:C44"/>
    <mergeCell ref="P44:R44"/>
    <mergeCell ref="S44:U44"/>
    <mergeCell ref="V44:X44"/>
    <mergeCell ref="Y44:AA44"/>
    <mergeCell ref="A41:C41"/>
    <mergeCell ref="P41:R41"/>
    <mergeCell ref="S41:U41"/>
    <mergeCell ref="V41:X41"/>
    <mergeCell ref="Y41:AA41"/>
    <mergeCell ref="A42:C42"/>
    <mergeCell ref="P42:R42"/>
    <mergeCell ref="S42:U42"/>
    <mergeCell ref="V42:X42"/>
    <mergeCell ref="Y42:AA42"/>
    <mergeCell ref="A39:AA39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E36:G36"/>
    <mergeCell ref="H36:I36"/>
    <mergeCell ref="K36:L36"/>
    <mergeCell ref="M36:O36"/>
    <mergeCell ref="P36:S36"/>
    <mergeCell ref="T36:W36"/>
    <mergeCell ref="X36:AA36"/>
    <mergeCell ref="A37:AA37"/>
    <mergeCell ref="A38:AA38"/>
    <mergeCell ref="E33:G33"/>
    <mergeCell ref="H33:I33"/>
    <mergeCell ref="K33:L33"/>
    <mergeCell ref="M33:O33"/>
    <mergeCell ref="P33:S33"/>
    <mergeCell ref="T33:W33"/>
    <mergeCell ref="X33:AA33"/>
    <mergeCell ref="E34:AA34"/>
    <mergeCell ref="E35:G35"/>
    <mergeCell ref="H35:I35"/>
    <mergeCell ref="K35:L35"/>
    <mergeCell ref="M35:O35"/>
    <mergeCell ref="P35:S35"/>
    <mergeCell ref="T35:W35"/>
    <mergeCell ref="X35:AA35"/>
    <mergeCell ref="E30:G30"/>
    <mergeCell ref="H30:I30"/>
    <mergeCell ref="K30:L30"/>
    <mergeCell ref="M30:O30"/>
    <mergeCell ref="P30:S30"/>
    <mergeCell ref="T30:W30"/>
    <mergeCell ref="X30:AA30"/>
    <mergeCell ref="E31:AA31"/>
    <mergeCell ref="E32:G32"/>
    <mergeCell ref="H32:I32"/>
    <mergeCell ref="K32:L32"/>
    <mergeCell ref="M32:O32"/>
    <mergeCell ref="P32:S32"/>
    <mergeCell ref="T32:W32"/>
    <mergeCell ref="X32:AA32"/>
    <mergeCell ref="B28:D28"/>
    <mergeCell ref="E28:O28"/>
    <mergeCell ref="P28:S28"/>
    <mergeCell ref="T28:W28"/>
    <mergeCell ref="X28:AA28"/>
    <mergeCell ref="E29:G29"/>
    <mergeCell ref="H29:I29"/>
    <mergeCell ref="K29:L29"/>
    <mergeCell ref="M29:O29"/>
    <mergeCell ref="P29:S29"/>
    <mergeCell ref="T29:W29"/>
    <mergeCell ref="X29:AA29"/>
    <mergeCell ref="A25:C25"/>
    <mergeCell ref="P25:R25"/>
    <mergeCell ref="S25:U25"/>
    <mergeCell ref="V25:X25"/>
    <mergeCell ref="Y25:AA25"/>
    <mergeCell ref="A26:C26"/>
    <mergeCell ref="P26:R26"/>
    <mergeCell ref="S26:U26"/>
    <mergeCell ref="V26:X26"/>
    <mergeCell ref="Y26:AA26"/>
    <mergeCell ref="A23:C23"/>
    <mergeCell ref="P23:R23"/>
    <mergeCell ref="S23:U23"/>
    <mergeCell ref="V23:X23"/>
    <mergeCell ref="Y23:AA23"/>
    <mergeCell ref="A24:C24"/>
    <mergeCell ref="P24:R24"/>
    <mergeCell ref="S24:U24"/>
    <mergeCell ref="V24:X24"/>
    <mergeCell ref="Y24:AA24"/>
    <mergeCell ref="A21:AA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E18:G18"/>
    <mergeCell ref="H18:I18"/>
    <mergeCell ref="K18:L18"/>
    <mergeCell ref="M18:O18"/>
    <mergeCell ref="P18:S18"/>
    <mergeCell ref="T18:W18"/>
    <mergeCell ref="X18:AA18"/>
    <mergeCell ref="A19:AA19"/>
    <mergeCell ref="A20:AA20"/>
    <mergeCell ref="E15:G15"/>
    <mergeCell ref="H15:I15"/>
    <mergeCell ref="K15:L15"/>
    <mergeCell ref="M15:O15"/>
    <mergeCell ref="P15:S15"/>
    <mergeCell ref="T15:W15"/>
    <mergeCell ref="X15:AA15"/>
    <mergeCell ref="E16:AA16"/>
    <mergeCell ref="E17:G17"/>
    <mergeCell ref="H17:I17"/>
    <mergeCell ref="K17:L17"/>
    <mergeCell ref="M17:O17"/>
    <mergeCell ref="P17:S17"/>
    <mergeCell ref="T17:W17"/>
    <mergeCell ref="X17:AA17"/>
    <mergeCell ref="E12:G12"/>
    <mergeCell ref="H12:I12"/>
    <mergeCell ref="K12:L12"/>
    <mergeCell ref="M12:O12"/>
    <mergeCell ref="P12:S12"/>
    <mergeCell ref="T12:W12"/>
    <mergeCell ref="X12:AA12"/>
    <mergeCell ref="E13:AA13"/>
    <mergeCell ref="E14:G14"/>
    <mergeCell ref="H14:I14"/>
    <mergeCell ref="K14:L14"/>
    <mergeCell ref="M14:O14"/>
    <mergeCell ref="P14:S14"/>
    <mergeCell ref="T14:W14"/>
    <mergeCell ref="X14:AA14"/>
    <mergeCell ref="B10:D10"/>
    <mergeCell ref="E10:O10"/>
    <mergeCell ref="P10:S10"/>
    <mergeCell ref="T10:W10"/>
    <mergeCell ref="X10:AA10"/>
    <mergeCell ref="E11:G11"/>
    <mergeCell ref="H11:I11"/>
    <mergeCell ref="K11:L11"/>
    <mergeCell ref="M11:O11"/>
    <mergeCell ref="P11:S11"/>
    <mergeCell ref="T11:W11"/>
    <mergeCell ref="X11:AA11"/>
    <mergeCell ref="A7:C7"/>
    <mergeCell ref="P7:R7"/>
    <mergeCell ref="S7:U7"/>
    <mergeCell ref="V7:X7"/>
    <mergeCell ref="Y7:AA7"/>
    <mergeCell ref="A8:C8"/>
    <mergeCell ref="P8:R8"/>
    <mergeCell ref="S8:U8"/>
    <mergeCell ref="V8:X8"/>
    <mergeCell ref="Y8:AA8"/>
    <mergeCell ref="V4:X4"/>
    <mergeCell ref="Y4:AA4"/>
    <mergeCell ref="A5:C5"/>
    <mergeCell ref="P5:R5"/>
    <mergeCell ref="S5:U5"/>
    <mergeCell ref="V5:X5"/>
    <mergeCell ref="Y5:AA5"/>
    <mergeCell ref="A6:C6"/>
    <mergeCell ref="P6:R6"/>
    <mergeCell ref="S6:U6"/>
    <mergeCell ref="V6:X6"/>
    <mergeCell ref="Y6:AA6"/>
    <mergeCell ref="A1:AA1"/>
    <mergeCell ref="A73:AA73"/>
    <mergeCell ref="A91:AA91"/>
    <mergeCell ref="P104:S104"/>
    <mergeCell ref="T104:W104"/>
    <mergeCell ref="X104:AA104"/>
    <mergeCell ref="X107:AA107"/>
    <mergeCell ref="E108:G108"/>
    <mergeCell ref="H108:I108"/>
    <mergeCell ref="K108:L108"/>
    <mergeCell ref="M108:O108"/>
    <mergeCell ref="P108:S108"/>
    <mergeCell ref="T108:W108"/>
    <mergeCell ref="X108:AA108"/>
    <mergeCell ref="E107:G107"/>
    <mergeCell ref="H107:I107"/>
    <mergeCell ref="K107:L107"/>
    <mergeCell ref="M107:O107"/>
    <mergeCell ref="P107:S107"/>
    <mergeCell ref="T107:W107"/>
    <mergeCell ref="B100:D100"/>
    <mergeCell ref="E100:O100"/>
    <mergeCell ref="E101:G101"/>
    <mergeCell ref="H101:I101"/>
    <mergeCell ref="K101:L101"/>
    <mergeCell ref="M101:O101"/>
    <mergeCell ref="A95:C95"/>
    <mergeCell ref="P95:R95"/>
    <mergeCell ref="S95:U95"/>
    <mergeCell ref="T101:W101"/>
    <mergeCell ref="V97:X97"/>
    <mergeCell ref="X101:AA101"/>
    <mergeCell ref="V95:X95"/>
    <mergeCell ref="Y95:AA95"/>
    <mergeCell ref="A96:C96"/>
    <mergeCell ref="P96:R96"/>
    <mergeCell ref="S96:U96"/>
    <mergeCell ref="V96:X96"/>
    <mergeCell ref="Y96:AA96"/>
    <mergeCell ref="Y97:AA97"/>
    <mergeCell ref="A98:C98"/>
    <mergeCell ref="P98:R98"/>
    <mergeCell ref="S98:U98"/>
    <mergeCell ref="V98:X98"/>
    <mergeCell ref="Y98:AA98"/>
    <mergeCell ref="A97:C97"/>
    <mergeCell ref="P97:R97"/>
    <mergeCell ref="S97:U97"/>
    <mergeCell ref="A92:AA92"/>
    <mergeCell ref="A93:AA93"/>
    <mergeCell ref="A94:C94"/>
    <mergeCell ref="D94:F94"/>
    <mergeCell ref="G94:I94"/>
    <mergeCell ref="J94:L94"/>
    <mergeCell ref="M94:O94"/>
    <mergeCell ref="P94:R94"/>
    <mergeCell ref="V94:X94"/>
    <mergeCell ref="Y94:AA94"/>
    <mergeCell ref="S94:U94"/>
    <mergeCell ref="E106:AA106"/>
    <mergeCell ref="E105:G105"/>
    <mergeCell ref="H105:I105"/>
    <mergeCell ref="K105:L105"/>
    <mergeCell ref="M105:O105"/>
    <mergeCell ref="P105:S105"/>
    <mergeCell ref="T105:W105"/>
    <mergeCell ref="X105:AA105"/>
    <mergeCell ref="X100:AA100"/>
    <mergeCell ref="E102:G102"/>
    <mergeCell ref="H102:I102"/>
    <mergeCell ref="K102:L102"/>
    <mergeCell ref="M102:O102"/>
    <mergeCell ref="P102:S102"/>
    <mergeCell ref="T102:W102"/>
    <mergeCell ref="X102:AA102"/>
    <mergeCell ref="P101:S101"/>
    <mergeCell ref="P100:S100"/>
    <mergeCell ref="T100:W100"/>
    <mergeCell ref="E103:AA103"/>
    <mergeCell ref="E104:G104"/>
    <mergeCell ref="H104:I104"/>
    <mergeCell ref="K104:L104"/>
    <mergeCell ref="M104:O104"/>
    <mergeCell ref="X90:AA90"/>
    <mergeCell ref="E90:G90"/>
    <mergeCell ref="H90:I90"/>
    <mergeCell ref="K90:L90"/>
    <mergeCell ref="M90:O90"/>
    <mergeCell ref="P90:S90"/>
    <mergeCell ref="T90:W90"/>
    <mergeCell ref="B82:D82"/>
    <mergeCell ref="E82:O82"/>
    <mergeCell ref="M86:O86"/>
    <mergeCell ref="P86:S86"/>
    <mergeCell ref="T86:W86"/>
    <mergeCell ref="X84:AA84"/>
    <mergeCell ref="E85:AA85"/>
    <mergeCell ref="E84:G84"/>
    <mergeCell ref="H84:I84"/>
    <mergeCell ref="K84:L84"/>
    <mergeCell ref="M84:O84"/>
    <mergeCell ref="P84:S84"/>
    <mergeCell ref="T84:W84"/>
    <mergeCell ref="X82:AA82"/>
    <mergeCell ref="E83:G83"/>
    <mergeCell ref="H83:I83"/>
    <mergeCell ref="K83:L83"/>
    <mergeCell ref="K86:L86"/>
    <mergeCell ref="M83:O83"/>
    <mergeCell ref="P83:S83"/>
    <mergeCell ref="T83:W83"/>
    <mergeCell ref="X83:AA83"/>
    <mergeCell ref="P82:S82"/>
    <mergeCell ref="T82:W82"/>
    <mergeCell ref="A79:C79"/>
    <mergeCell ref="P79:R79"/>
    <mergeCell ref="S79:U79"/>
    <mergeCell ref="V79:X79"/>
    <mergeCell ref="Y79:AA79"/>
    <mergeCell ref="A80:C80"/>
    <mergeCell ref="P80:R80"/>
    <mergeCell ref="S80:U80"/>
    <mergeCell ref="V80:X80"/>
    <mergeCell ref="Y80:AA80"/>
    <mergeCell ref="A78:C78"/>
    <mergeCell ref="P78:R78"/>
    <mergeCell ref="S78:U78"/>
    <mergeCell ref="V78:X78"/>
    <mergeCell ref="Y78:AA78"/>
    <mergeCell ref="A77:C77"/>
    <mergeCell ref="E89:G89"/>
    <mergeCell ref="H89:I89"/>
    <mergeCell ref="K89:L89"/>
    <mergeCell ref="M89:O89"/>
    <mergeCell ref="P89:S89"/>
    <mergeCell ref="T89:W89"/>
    <mergeCell ref="X89:AA89"/>
    <mergeCell ref="E88:AA88"/>
    <mergeCell ref="X86:AA86"/>
    <mergeCell ref="E87:G87"/>
    <mergeCell ref="H87:I87"/>
    <mergeCell ref="K87:L87"/>
    <mergeCell ref="M87:O87"/>
    <mergeCell ref="P87:S87"/>
    <mergeCell ref="T87:W87"/>
    <mergeCell ref="X87:AA87"/>
    <mergeCell ref="E86:G86"/>
    <mergeCell ref="H86:I86"/>
    <mergeCell ref="A2:AA2"/>
    <mergeCell ref="A3:AA3"/>
    <mergeCell ref="A4:C4"/>
    <mergeCell ref="D4:F4"/>
    <mergeCell ref="G4:I4"/>
    <mergeCell ref="J4:L4"/>
    <mergeCell ref="M4:O4"/>
    <mergeCell ref="P77:R77"/>
    <mergeCell ref="S77:U77"/>
    <mergeCell ref="V77:X77"/>
    <mergeCell ref="Y77:AA77"/>
    <mergeCell ref="V76:X76"/>
    <mergeCell ref="Y76:AA76"/>
    <mergeCell ref="A74:AA74"/>
    <mergeCell ref="A75:AA75"/>
    <mergeCell ref="A76:C76"/>
    <mergeCell ref="D76:F76"/>
    <mergeCell ref="G76:I76"/>
    <mergeCell ref="J76:L76"/>
    <mergeCell ref="M76:O76"/>
    <mergeCell ref="P76:R76"/>
    <mergeCell ref="S76:U76"/>
    <mergeCell ref="P4:R4"/>
    <mergeCell ref="S4:U4"/>
  </mergeCells>
  <phoneticPr fontId="2"/>
  <pageMargins left="0.34" right="0.38" top="0.37" bottom="0.28000000000000003" header="0.26" footer="0.18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tabSelected="1" zoomScale="75" zoomScaleNormal="75" workbookViewId="0">
      <selection activeCell="AD85" sqref="AD85"/>
    </sheetView>
  </sheetViews>
  <sheetFormatPr defaultRowHeight="13.5" x14ac:dyDescent="0.15"/>
  <cols>
    <col min="1" max="1" width="5.25" customWidth="1"/>
    <col min="2" max="15" width="5.625" customWidth="1"/>
    <col min="16" max="27" width="4.875" customWidth="1"/>
    <col min="28" max="28" width="5.625" customWidth="1"/>
  </cols>
  <sheetData>
    <row r="1" spans="1:27" ht="21.75" customHeight="1" x14ac:dyDescent="0.15">
      <c r="A1" s="331" t="s">
        <v>65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</row>
    <row r="2" spans="1:27" ht="21.75" customHeight="1" x14ac:dyDescent="0.15">
      <c r="A2" s="265" t="s">
        <v>192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</row>
    <row r="3" spans="1:27" ht="20.100000000000001" customHeight="1" thickBot="1" x14ac:dyDescent="0.2">
      <c r="A3" s="266">
        <v>45424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</row>
    <row r="4" spans="1:27" ht="35.25" customHeight="1" thickBot="1" x14ac:dyDescent="0.2">
      <c r="A4" s="268" t="s">
        <v>193</v>
      </c>
      <c r="B4" s="269"/>
      <c r="C4" s="270"/>
      <c r="D4" s="271" t="str">
        <f>A5</f>
        <v>茂木FC</v>
      </c>
      <c r="E4" s="272"/>
      <c r="F4" s="272"/>
      <c r="G4" s="272" t="str">
        <f>A6</f>
        <v>栃木ジュニオール</v>
      </c>
      <c r="H4" s="272"/>
      <c r="I4" s="272"/>
      <c r="J4" s="272" t="str">
        <f>A7</f>
        <v>祖母井クラブ</v>
      </c>
      <c r="K4" s="272"/>
      <c r="L4" s="272"/>
      <c r="M4" s="272" t="str">
        <f>A8</f>
        <v>吞竜ＦＣ</v>
      </c>
      <c r="N4" s="272"/>
      <c r="O4" s="273"/>
      <c r="P4" s="309" t="s">
        <v>8</v>
      </c>
      <c r="Q4" s="272"/>
      <c r="R4" s="272"/>
      <c r="S4" s="272" t="s">
        <v>9</v>
      </c>
      <c r="T4" s="272"/>
      <c r="U4" s="272"/>
      <c r="V4" s="273" t="s">
        <v>10</v>
      </c>
      <c r="W4" s="269"/>
      <c r="X4" s="271"/>
      <c r="Y4" s="272" t="s">
        <v>11</v>
      </c>
      <c r="Z4" s="272"/>
      <c r="AA4" s="308"/>
    </row>
    <row r="5" spans="1:27" ht="35.25" customHeight="1" x14ac:dyDescent="0.15">
      <c r="A5" s="333" t="s">
        <v>140</v>
      </c>
      <c r="B5" s="334"/>
      <c r="C5" s="335"/>
      <c r="D5" s="196"/>
      <c r="E5" s="197"/>
      <c r="F5" s="198"/>
      <c r="G5" s="258"/>
      <c r="H5" s="256" t="s">
        <v>2</v>
      </c>
      <c r="I5" s="257"/>
      <c r="J5" s="258"/>
      <c r="K5" s="256" t="s">
        <v>2</v>
      </c>
      <c r="L5" s="257"/>
      <c r="M5" s="258"/>
      <c r="N5" s="256" t="s">
        <v>2</v>
      </c>
      <c r="O5" s="256"/>
      <c r="P5" s="336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8"/>
    </row>
    <row r="6" spans="1:27" ht="35.25" customHeight="1" x14ac:dyDescent="0.15">
      <c r="A6" s="339" t="s">
        <v>146</v>
      </c>
      <c r="B6" s="340"/>
      <c r="C6" s="341"/>
      <c r="D6" s="253"/>
      <c r="E6" s="253" t="s">
        <v>2</v>
      </c>
      <c r="F6" s="254"/>
      <c r="G6" s="201"/>
      <c r="H6" s="202"/>
      <c r="I6" s="203"/>
      <c r="J6" s="255"/>
      <c r="K6" s="253" t="s">
        <v>2</v>
      </c>
      <c r="L6" s="254"/>
      <c r="M6" s="255"/>
      <c r="N6" s="253" t="s">
        <v>2</v>
      </c>
      <c r="O6" s="253"/>
      <c r="P6" s="295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7"/>
    </row>
    <row r="7" spans="1:27" ht="35.25" customHeight="1" x14ac:dyDescent="0.15">
      <c r="A7" s="339" t="s">
        <v>134</v>
      </c>
      <c r="B7" s="340"/>
      <c r="C7" s="341"/>
      <c r="D7" s="253"/>
      <c r="E7" s="253" t="s">
        <v>2</v>
      </c>
      <c r="F7" s="254"/>
      <c r="G7" s="255"/>
      <c r="H7" s="253" t="s">
        <v>2</v>
      </c>
      <c r="I7" s="254"/>
      <c r="J7" s="201"/>
      <c r="K7" s="202"/>
      <c r="L7" s="203"/>
      <c r="M7" s="255"/>
      <c r="N7" s="253" t="s">
        <v>2</v>
      </c>
      <c r="O7" s="253"/>
      <c r="P7" s="295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7"/>
    </row>
    <row r="8" spans="1:27" ht="35.25" customHeight="1" thickBot="1" x14ac:dyDescent="0.2">
      <c r="A8" s="342" t="s">
        <v>153</v>
      </c>
      <c r="B8" s="343"/>
      <c r="C8" s="344"/>
      <c r="D8" s="250"/>
      <c r="E8" s="250" t="s">
        <v>2</v>
      </c>
      <c r="F8" s="251"/>
      <c r="G8" s="252"/>
      <c r="H8" s="250" t="s">
        <v>2</v>
      </c>
      <c r="I8" s="251"/>
      <c r="J8" s="252"/>
      <c r="K8" s="250" t="s">
        <v>2</v>
      </c>
      <c r="L8" s="251"/>
      <c r="M8" s="205"/>
      <c r="N8" s="206"/>
      <c r="O8" s="206"/>
      <c r="P8" s="326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8"/>
    </row>
    <row r="9" spans="1:27" ht="35.25" customHeight="1" thickBot="1" x14ac:dyDescent="0.2">
      <c r="V9" s="207"/>
      <c r="W9" s="207"/>
      <c r="X9" s="207"/>
      <c r="Y9" s="207"/>
      <c r="Z9" s="207"/>
      <c r="AA9" s="207"/>
    </row>
    <row r="10" spans="1:27" ht="35.25" customHeight="1" thickBot="1" x14ac:dyDescent="0.2">
      <c r="B10" s="268" t="s">
        <v>103</v>
      </c>
      <c r="C10" s="269"/>
      <c r="D10" s="270"/>
      <c r="E10" s="268" t="s">
        <v>104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70"/>
      <c r="P10" s="307" t="s">
        <v>105</v>
      </c>
      <c r="Q10" s="307"/>
      <c r="R10" s="307"/>
      <c r="S10" s="268"/>
      <c r="T10" s="308" t="s">
        <v>106</v>
      </c>
      <c r="U10" s="307"/>
      <c r="V10" s="307"/>
      <c r="W10" s="309"/>
      <c r="X10" s="270" t="s">
        <v>106</v>
      </c>
      <c r="Y10" s="307"/>
      <c r="Z10" s="307"/>
      <c r="AA10" s="307"/>
    </row>
    <row r="11" spans="1:27" ht="35.25" customHeight="1" x14ac:dyDescent="0.15">
      <c r="A11" s="208">
        <v>1</v>
      </c>
      <c r="B11" s="209">
        <v>0.375</v>
      </c>
      <c r="C11" s="256" t="s">
        <v>3</v>
      </c>
      <c r="D11" s="210">
        <v>0.39930555555555558</v>
      </c>
      <c r="E11" s="327" t="str">
        <f>A5</f>
        <v>茂木FC</v>
      </c>
      <c r="F11" s="302"/>
      <c r="G11" s="328"/>
      <c r="H11" s="347"/>
      <c r="I11" s="334"/>
      <c r="J11" s="260" t="s">
        <v>107</v>
      </c>
      <c r="K11" s="334"/>
      <c r="L11" s="348"/>
      <c r="M11" s="301" t="str">
        <f>A6</f>
        <v>栃木ジュニオール</v>
      </c>
      <c r="N11" s="302"/>
      <c r="O11" s="303"/>
      <c r="P11" s="304" t="str">
        <f>A7</f>
        <v>祖母井クラブ</v>
      </c>
      <c r="Q11" s="305"/>
      <c r="R11" s="305"/>
      <c r="S11" s="305"/>
      <c r="T11" s="305" t="str">
        <f>A8</f>
        <v>吞竜ＦＣ</v>
      </c>
      <c r="U11" s="305"/>
      <c r="V11" s="305"/>
      <c r="W11" s="305"/>
      <c r="X11" s="305" t="str">
        <f>A7</f>
        <v>祖母井クラブ</v>
      </c>
      <c r="Y11" s="305"/>
      <c r="Z11" s="305"/>
      <c r="AA11" s="306"/>
    </row>
    <row r="12" spans="1:27" ht="35.25" customHeight="1" x14ac:dyDescent="0.15">
      <c r="A12" s="212">
        <v>2</v>
      </c>
      <c r="B12" s="213">
        <v>0.40277777777777773</v>
      </c>
      <c r="C12" s="253" t="s">
        <v>3</v>
      </c>
      <c r="D12" s="214">
        <v>0.42708333333333331</v>
      </c>
      <c r="E12" s="288" t="str">
        <f>A7</f>
        <v>祖母井クラブ</v>
      </c>
      <c r="F12" s="289"/>
      <c r="G12" s="290"/>
      <c r="H12" s="345"/>
      <c r="I12" s="340"/>
      <c r="J12" s="261" t="s">
        <v>107</v>
      </c>
      <c r="K12" s="340"/>
      <c r="L12" s="346"/>
      <c r="M12" s="293" t="str">
        <f>A8</f>
        <v>吞竜ＦＣ</v>
      </c>
      <c r="N12" s="289"/>
      <c r="O12" s="294"/>
      <c r="P12" s="295" t="str">
        <f>A5</f>
        <v>茂木FC</v>
      </c>
      <c r="Q12" s="296"/>
      <c r="R12" s="296"/>
      <c r="S12" s="296"/>
      <c r="T12" s="296" t="str">
        <f>A6</f>
        <v>栃木ジュニオール</v>
      </c>
      <c r="U12" s="296"/>
      <c r="V12" s="296"/>
      <c r="W12" s="296"/>
      <c r="X12" s="296" t="str">
        <f>A5</f>
        <v>茂木FC</v>
      </c>
      <c r="Y12" s="296"/>
      <c r="Z12" s="296"/>
      <c r="AA12" s="297"/>
    </row>
    <row r="13" spans="1:27" ht="35.25" customHeight="1" x14ac:dyDescent="0.15">
      <c r="A13" s="222"/>
      <c r="B13" s="220"/>
      <c r="C13" s="259"/>
      <c r="D13" s="221"/>
      <c r="E13" s="298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300"/>
    </row>
    <row r="14" spans="1:27" ht="35.25" customHeight="1" x14ac:dyDescent="0.15">
      <c r="A14" s="212">
        <v>3</v>
      </c>
      <c r="B14" s="213">
        <v>0.45833333333333298</v>
      </c>
      <c r="C14" s="253" t="s">
        <v>108</v>
      </c>
      <c r="D14" s="214">
        <v>0.48263888888888901</v>
      </c>
      <c r="E14" s="288" t="str">
        <f>A5</f>
        <v>茂木FC</v>
      </c>
      <c r="F14" s="289"/>
      <c r="G14" s="290"/>
      <c r="H14" s="345"/>
      <c r="I14" s="340"/>
      <c r="J14" s="261" t="s">
        <v>107</v>
      </c>
      <c r="K14" s="340"/>
      <c r="L14" s="346"/>
      <c r="M14" s="293" t="str">
        <f>A7</f>
        <v>祖母井クラブ</v>
      </c>
      <c r="N14" s="289"/>
      <c r="O14" s="294"/>
      <c r="P14" s="295" t="str">
        <f>A6</f>
        <v>栃木ジュニオール</v>
      </c>
      <c r="Q14" s="296"/>
      <c r="R14" s="296"/>
      <c r="S14" s="296"/>
      <c r="T14" s="296" t="str">
        <f>A8</f>
        <v>吞竜ＦＣ</v>
      </c>
      <c r="U14" s="296"/>
      <c r="V14" s="296"/>
      <c r="W14" s="296"/>
      <c r="X14" s="296" t="str">
        <f>A6</f>
        <v>栃木ジュニオール</v>
      </c>
      <c r="Y14" s="296"/>
      <c r="Z14" s="296"/>
      <c r="AA14" s="297"/>
    </row>
    <row r="15" spans="1:27" ht="35.25" customHeight="1" x14ac:dyDescent="0.15">
      <c r="A15" s="212">
        <v>4</v>
      </c>
      <c r="B15" s="213">
        <v>0.48611111111111099</v>
      </c>
      <c r="C15" s="253" t="s">
        <v>108</v>
      </c>
      <c r="D15" s="214">
        <v>0.51041666666666696</v>
      </c>
      <c r="E15" s="288" t="str">
        <f>A6</f>
        <v>栃木ジュニオール</v>
      </c>
      <c r="F15" s="289"/>
      <c r="G15" s="290"/>
      <c r="H15" s="345"/>
      <c r="I15" s="340"/>
      <c r="J15" s="261" t="s">
        <v>107</v>
      </c>
      <c r="K15" s="340"/>
      <c r="L15" s="346"/>
      <c r="M15" s="293" t="str">
        <f>A8</f>
        <v>吞竜ＦＣ</v>
      </c>
      <c r="N15" s="289"/>
      <c r="O15" s="294"/>
      <c r="P15" s="295" t="str">
        <f>A7</f>
        <v>祖母井クラブ</v>
      </c>
      <c r="Q15" s="296"/>
      <c r="R15" s="296"/>
      <c r="S15" s="296"/>
      <c r="T15" s="296" t="str">
        <f>A5</f>
        <v>茂木FC</v>
      </c>
      <c r="U15" s="296"/>
      <c r="V15" s="296"/>
      <c r="W15" s="296"/>
      <c r="X15" s="296" t="str">
        <f>A7</f>
        <v>祖母井クラブ</v>
      </c>
      <c r="Y15" s="296"/>
      <c r="Z15" s="296"/>
      <c r="AA15" s="297"/>
    </row>
    <row r="16" spans="1:27" ht="35.25" customHeight="1" x14ac:dyDescent="0.15">
      <c r="A16" s="222"/>
      <c r="B16" s="220"/>
      <c r="C16" s="259"/>
      <c r="D16" s="221"/>
      <c r="E16" s="298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300"/>
    </row>
    <row r="17" spans="1:27" ht="35.25" customHeight="1" x14ac:dyDescent="0.15">
      <c r="A17" s="212">
        <v>5</v>
      </c>
      <c r="B17" s="213">
        <v>0.54166666666666596</v>
      </c>
      <c r="C17" s="253" t="s">
        <v>108</v>
      </c>
      <c r="D17" s="214">
        <v>0.56597222222222199</v>
      </c>
      <c r="E17" s="288" t="str">
        <f>A5</f>
        <v>茂木FC</v>
      </c>
      <c r="F17" s="289"/>
      <c r="G17" s="290"/>
      <c r="H17" s="345"/>
      <c r="I17" s="340"/>
      <c r="J17" s="261" t="s">
        <v>107</v>
      </c>
      <c r="K17" s="340"/>
      <c r="L17" s="346"/>
      <c r="M17" s="293" t="str">
        <f>A8</f>
        <v>吞竜ＦＣ</v>
      </c>
      <c r="N17" s="289"/>
      <c r="O17" s="294"/>
      <c r="P17" s="295" t="str">
        <f>A6</f>
        <v>栃木ジュニオール</v>
      </c>
      <c r="Q17" s="296"/>
      <c r="R17" s="296"/>
      <c r="S17" s="296"/>
      <c r="T17" s="296" t="str">
        <f>A7</f>
        <v>祖母井クラブ</v>
      </c>
      <c r="U17" s="296"/>
      <c r="V17" s="296"/>
      <c r="W17" s="296"/>
      <c r="X17" s="296" t="str">
        <f>A6</f>
        <v>栃木ジュニオール</v>
      </c>
      <c r="Y17" s="296"/>
      <c r="Z17" s="296"/>
      <c r="AA17" s="297"/>
    </row>
    <row r="18" spans="1:27" ht="35.25" customHeight="1" thickBot="1" x14ac:dyDescent="0.2">
      <c r="A18" s="215">
        <v>6</v>
      </c>
      <c r="B18" s="216">
        <v>0.56944444444444398</v>
      </c>
      <c r="C18" s="250" t="s">
        <v>108</v>
      </c>
      <c r="D18" s="217">
        <v>0.59375</v>
      </c>
      <c r="E18" s="319" t="str">
        <f>A6</f>
        <v>栃木ジュニオール</v>
      </c>
      <c r="F18" s="320"/>
      <c r="G18" s="321"/>
      <c r="H18" s="349"/>
      <c r="I18" s="343"/>
      <c r="J18" s="262" t="s">
        <v>107</v>
      </c>
      <c r="K18" s="343"/>
      <c r="L18" s="350"/>
      <c r="M18" s="324" t="str">
        <f>A7</f>
        <v>祖母井クラブ</v>
      </c>
      <c r="N18" s="320"/>
      <c r="O18" s="325"/>
      <c r="P18" s="326" t="str">
        <f>A8</f>
        <v>吞竜ＦＣ</v>
      </c>
      <c r="Q18" s="317"/>
      <c r="R18" s="317"/>
      <c r="S18" s="317"/>
      <c r="T18" s="317" t="str">
        <f>A5</f>
        <v>茂木FC</v>
      </c>
      <c r="U18" s="317"/>
      <c r="V18" s="317"/>
      <c r="W18" s="317"/>
      <c r="X18" s="317" t="str">
        <f>A8</f>
        <v>吞竜ＦＣ</v>
      </c>
      <c r="Y18" s="317"/>
      <c r="Z18" s="317"/>
      <c r="AA18" s="318"/>
    </row>
    <row r="19" spans="1:27" ht="21.75" customHeight="1" x14ac:dyDescent="0.15">
      <c r="A19" s="331" t="s">
        <v>65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</row>
    <row r="20" spans="1:27" ht="21.75" customHeight="1" x14ac:dyDescent="0.15">
      <c r="A20" s="265" t="s">
        <v>191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</row>
    <row r="21" spans="1:27" ht="20.100000000000001" customHeight="1" thickBot="1" x14ac:dyDescent="0.2">
      <c r="A21" s="266">
        <v>45424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</row>
    <row r="22" spans="1:27" ht="35.25" customHeight="1" thickBot="1" x14ac:dyDescent="0.2">
      <c r="A22" s="268" t="s">
        <v>102</v>
      </c>
      <c r="B22" s="269"/>
      <c r="C22" s="270"/>
      <c r="D22" s="271" t="str">
        <f>A23</f>
        <v>バジェルボ</v>
      </c>
      <c r="E22" s="272"/>
      <c r="F22" s="272"/>
      <c r="G22" s="272" t="str">
        <f>A24</f>
        <v>石橋FC</v>
      </c>
      <c r="H22" s="272"/>
      <c r="I22" s="272"/>
      <c r="J22" s="272" t="str">
        <f>A25</f>
        <v>亀山SC</v>
      </c>
      <c r="K22" s="272"/>
      <c r="L22" s="272"/>
      <c r="M22" s="272" t="str">
        <f>A26</f>
        <v>矢吹ＳＳＳ</v>
      </c>
      <c r="N22" s="272"/>
      <c r="O22" s="273"/>
      <c r="P22" s="309" t="s">
        <v>8</v>
      </c>
      <c r="Q22" s="272"/>
      <c r="R22" s="272"/>
      <c r="S22" s="272" t="s">
        <v>9</v>
      </c>
      <c r="T22" s="272"/>
      <c r="U22" s="272"/>
      <c r="V22" s="273" t="s">
        <v>10</v>
      </c>
      <c r="W22" s="269"/>
      <c r="X22" s="271"/>
      <c r="Y22" s="272" t="s">
        <v>11</v>
      </c>
      <c r="Z22" s="272"/>
      <c r="AA22" s="308"/>
    </row>
    <row r="23" spans="1:27" ht="35.25" customHeight="1" x14ac:dyDescent="0.15">
      <c r="A23" s="333" t="s">
        <v>149</v>
      </c>
      <c r="B23" s="334"/>
      <c r="C23" s="335"/>
      <c r="D23" s="196"/>
      <c r="E23" s="197"/>
      <c r="F23" s="198"/>
      <c r="G23" s="258"/>
      <c r="H23" s="256" t="s">
        <v>2</v>
      </c>
      <c r="I23" s="257"/>
      <c r="J23" s="258"/>
      <c r="K23" s="256" t="s">
        <v>2</v>
      </c>
      <c r="L23" s="257"/>
      <c r="M23" s="258"/>
      <c r="N23" s="256" t="s">
        <v>2</v>
      </c>
      <c r="O23" s="256"/>
      <c r="P23" s="336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8"/>
    </row>
    <row r="24" spans="1:27" ht="35.25" customHeight="1" x14ac:dyDescent="0.15">
      <c r="A24" s="339" t="s">
        <v>152</v>
      </c>
      <c r="B24" s="340"/>
      <c r="C24" s="341"/>
      <c r="D24" s="253"/>
      <c r="E24" s="253" t="s">
        <v>2</v>
      </c>
      <c r="F24" s="254"/>
      <c r="G24" s="201"/>
      <c r="H24" s="202"/>
      <c r="I24" s="203"/>
      <c r="J24" s="255"/>
      <c r="K24" s="253" t="s">
        <v>2</v>
      </c>
      <c r="L24" s="254"/>
      <c r="M24" s="255"/>
      <c r="N24" s="253" t="s">
        <v>2</v>
      </c>
      <c r="O24" s="253"/>
      <c r="P24" s="295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7"/>
    </row>
    <row r="25" spans="1:27" ht="35.25" customHeight="1" x14ac:dyDescent="0.15">
      <c r="A25" s="339" t="s">
        <v>135</v>
      </c>
      <c r="B25" s="340"/>
      <c r="C25" s="341"/>
      <c r="D25" s="253"/>
      <c r="E25" s="253" t="s">
        <v>2</v>
      </c>
      <c r="F25" s="254"/>
      <c r="G25" s="255"/>
      <c r="H25" s="253" t="s">
        <v>2</v>
      </c>
      <c r="I25" s="254"/>
      <c r="J25" s="201"/>
      <c r="K25" s="202"/>
      <c r="L25" s="203"/>
      <c r="M25" s="255"/>
      <c r="N25" s="253" t="s">
        <v>2</v>
      </c>
      <c r="O25" s="253"/>
      <c r="P25" s="295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7"/>
    </row>
    <row r="26" spans="1:27" ht="35.25" customHeight="1" thickBot="1" x14ac:dyDescent="0.2">
      <c r="A26" s="342" t="s">
        <v>148</v>
      </c>
      <c r="B26" s="343"/>
      <c r="C26" s="344"/>
      <c r="D26" s="250"/>
      <c r="E26" s="250" t="s">
        <v>2</v>
      </c>
      <c r="F26" s="251"/>
      <c r="G26" s="252"/>
      <c r="H26" s="250" t="s">
        <v>2</v>
      </c>
      <c r="I26" s="251"/>
      <c r="J26" s="252"/>
      <c r="K26" s="250" t="s">
        <v>2</v>
      </c>
      <c r="L26" s="251"/>
      <c r="M26" s="205"/>
      <c r="N26" s="206"/>
      <c r="O26" s="206"/>
      <c r="P26" s="326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8"/>
    </row>
    <row r="27" spans="1:27" ht="35.25" customHeight="1" thickBot="1" x14ac:dyDescent="0.2">
      <c r="V27" s="207"/>
      <c r="W27" s="207"/>
      <c r="X27" s="207"/>
      <c r="Y27" s="207"/>
      <c r="Z27" s="207"/>
      <c r="AA27" s="207"/>
    </row>
    <row r="28" spans="1:27" ht="35.25" customHeight="1" thickBot="1" x14ac:dyDescent="0.2">
      <c r="B28" s="268" t="s">
        <v>103</v>
      </c>
      <c r="C28" s="269"/>
      <c r="D28" s="270"/>
      <c r="E28" s="268" t="s">
        <v>104</v>
      </c>
      <c r="F28" s="269"/>
      <c r="G28" s="269"/>
      <c r="H28" s="269"/>
      <c r="I28" s="269"/>
      <c r="J28" s="269"/>
      <c r="K28" s="269"/>
      <c r="L28" s="269"/>
      <c r="M28" s="269"/>
      <c r="N28" s="269"/>
      <c r="O28" s="270"/>
      <c r="P28" s="307" t="s">
        <v>105</v>
      </c>
      <c r="Q28" s="307"/>
      <c r="R28" s="307"/>
      <c r="S28" s="268"/>
      <c r="T28" s="308" t="s">
        <v>106</v>
      </c>
      <c r="U28" s="307"/>
      <c r="V28" s="307"/>
      <c r="W28" s="309"/>
      <c r="X28" s="270" t="s">
        <v>106</v>
      </c>
      <c r="Y28" s="307"/>
      <c r="Z28" s="307"/>
      <c r="AA28" s="307"/>
    </row>
    <row r="29" spans="1:27" ht="35.25" customHeight="1" x14ac:dyDescent="0.15">
      <c r="A29" s="208">
        <v>1</v>
      </c>
      <c r="B29" s="209">
        <v>0.375</v>
      </c>
      <c r="C29" s="256" t="s">
        <v>3</v>
      </c>
      <c r="D29" s="210">
        <v>0.39930555555555558</v>
      </c>
      <c r="E29" s="327" t="str">
        <f>A23</f>
        <v>バジェルボ</v>
      </c>
      <c r="F29" s="302"/>
      <c r="G29" s="328"/>
      <c r="H29" s="347"/>
      <c r="I29" s="334"/>
      <c r="J29" s="260" t="s">
        <v>107</v>
      </c>
      <c r="K29" s="334"/>
      <c r="L29" s="348"/>
      <c r="M29" s="301" t="str">
        <f>A24</f>
        <v>石橋FC</v>
      </c>
      <c r="N29" s="302"/>
      <c r="O29" s="303"/>
      <c r="P29" s="304" t="str">
        <f>A25</f>
        <v>亀山SC</v>
      </c>
      <c r="Q29" s="305"/>
      <c r="R29" s="305"/>
      <c r="S29" s="305"/>
      <c r="T29" s="305" t="str">
        <f>A26</f>
        <v>矢吹ＳＳＳ</v>
      </c>
      <c r="U29" s="305"/>
      <c r="V29" s="305"/>
      <c r="W29" s="305"/>
      <c r="X29" s="305" t="str">
        <f>A25</f>
        <v>亀山SC</v>
      </c>
      <c r="Y29" s="305"/>
      <c r="Z29" s="305"/>
      <c r="AA29" s="306"/>
    </row>
    <row r="30" spans="1:27" ht="35.25" customHeight="1" x14ac:dyDescent="0.15">
      <c r="A30" s="212">
        <v>2</v>
      </c>
      <c r="B30" s="213">
        <v>0.40277777777777773</v>
      </c>
      <c r="C30" s="253" t="s">
        <v>3</v>
      </c>
      <c r="D30" s="214">
        <v>0.42708333333333331</v>
      </c>
      <c r="E30" s="288" t="str">
        <f>A25</f>
        <v>亀山SC</v>
      </c>
      <c r="F30" s="289"/>
      <c r="G30" s="290"/>
      <c r="H30" s="345"/>
      <c r="I30" s="340"/>
      <c r="J30" s="261" t="s">
        <v>107</v>
      </c>
      <c r="K30" s="340"/>
      <c r="L30" s="346"/>
      <c r="M30" s="293" t="str">
        <f>A26</f>
        <v>矢吹ＳＳＳ</v>
      </c>
      <c r="N30" s="289"/>
      <c r="O30" s="294"/>
      <c r="P30" s="295" t="str">
        <f>A23</f>
        <v>バジェルボ</v>
      </c>
      <c r="Q30" s="296"/>
      <c r="R30" s="296"/>
      <c r="S30" s="296"/>
      <c r="T30" s="296" t="str">
        <f>A24</f>
        <v>石橋FC</v>
      </c>
      <c r="U30" s="296"/>
      <c r="V30" s="296"/>
      <c r="W30" s="296"/>
      <c r="X30" s="296" t="str">
        <f>A23</f>
        <v>バジェルボ</v>
      </c>
      <c r="Y30" s="296"/>
      <c r="Z30" s="296"/>
      <c r="AA30" s="297"/>
    </row>
    <row r="31" spans="1:27" ht="35.25" customHeight="1" x14ac:dyDescent="0.15">
      <c r="A31" s="222"/>
      <c r="B31" s="220"/>
      <c r="C31" s="259"/>
      <c r="D31" s="221"/>
      <c r="E31" s="298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300"/>
    </row>
    <row r="32" spans="1:27" ht="35.25" customHeight="1" x14ac:dyDescent="0.15">
      <c r="A32" s="212">
        <v>3</v>
      </c>
      <c r="B32" s="213">
        <v>0.45833333333333298</v>
      </c>
      <c r="C32" s="253" t="s">
        <v>108</v>
      </c>
      <c r="D32" s="214">
        <v>0.48263888888888901</v>
      </c>
      <c r="E32" s="288" t="str">
        <f>A23</f>
        <v>バジェルボ</v>
      </c>
      <c r="F32" s="289"/>
      <c r="G32" s="290"/>
      <c r="H32" s="345"/>
      <c r="I32" s="340"/>
      <c r="J32" s="261" t="s">
        <v>107</v>
      </c>
      <c r="K32" s="340"/>
      <c r="L32" s="346"/>
      <c r="M32" s="293" t="str">
        <f>A25</f>
        <v>亀山SC</v>
      </c>
      <c r="N32" s="289"/>
      <c r="O32" s="294"/>
      <c r="P32" s="295" t="str">
        <f>A24</f>
        <v>石橋FC</v>
      </c>
      <c r="Q32" s="296"/>
      <c r="R32" s="296"/>
      <c r="S32" s="296"/>
      <c r="T32" s="296" t="str">
        <f>A26</f>
        <v>矢吹ＳＳＳ</v>
      </c>
      <c r="U32" s="296"/>
      <c r="V32" s="296"/>
      <c r="W32" s="296"/>
      <c r="X32" s="296" t="str">
        <f>A24</f>
        <v>石橋FC</v>
      </c>
      <c r="Y32" s="296"/>
      <c r="Z32" s="296"/>
      <c r="AA32" s="297"/>
    </row>
    <row r="33" spans="1:27" ht="35.25" customHeight="1" x14ac:dyDescent="0.15">
      <c r="A33" s="212">
        <v>4</v>
      </c>
      <c r="B33" s="213">
        <v>0.48611111111111099</v>
      </c>
      <c r="C33" s="253" t="s">
        <v>108</v>
      </c>
      <c r="D33" s="214">
        <v>0.51041666666666696</v>
      </c>
      <c r="E33" s="288" t="str">
        <f>A24</f>
        <v>石橋FC</v>
      </c>
      <c r="F33" s="289"/>
      <c r="G33" s="290"/>
      <c r="H33" s="345"/>
      <c r="I33" s="340"/>
      <c r="J33" s="261" t="s">
        <v>107</v>
      </c>
      <c r="K33" s="340"/>
      <c r="L33" s="346"/>
      <c r="M33" s="293" t="str">
        <f>A26</f>
        <v>矢吹ＳＳＳ</v>
      </c>
      <c r="N33" s="289"/>
      <c r="O33" s="294"/>
      <c r="P33" s="295" t="str">
        <f>A25</f>
        <v>亀山SC</v>
      </c>
      <c r="Q33" s="296"/>
      <c r="R33" s="296"/>
      <c r="S33" s="296"/>
      <c r="T33" s="296" t="str">
        <f>A23</f>
        <v>バジェルボ</v>
      </c>
      <c r="U33" s="296"/>
      <c r="V33" s="296"/>
      <c r="W33" s="296"/>
      <c r="X33" s="296" t="str">
        <f>A25</f>
        <v>亀山SC</v>
      </c>
      <c r="Y33" s="296"/>
      <c r="Z33" s="296"/>
      <c r="AA33" s="297"/>
    </row>
    <row r="34" spans="1:27" ht="35.25" customHeight="1" x14ac:dyDescent="0.15">
      <c r="A34" s="222"/>
      <c r="B34" s="220"/>
      <c r="C34" s="259"/>
      <c r="D34" s="221"/>
      <c r="E34" s="298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300"/>
    </row>
    <row r="35" spans="1:27" ht="35.25" customHeight="1" x14ac:dyDescent="0.15">
      <c r="A35" s="212">
        <v>5</v>
      </c>
      <c r="B35" s="213">
        <v>0.54166666666666596</v>
      </c>
      <c r="C35" s="253" t="s">
        <v>108</v>
      </c>
      <c r="D35" s="214">
        <v>0.56597222222222199</v>
      </c>
      <c r="E35" s="288" t="str">
        <f>A23</f>
        <v>バジェルボ</v>
      </c>
      <c r="F35" s="289"/>
      <c r="G35" s="290"/>
      <c r="H35" s="345"/>
      <c r="I35" s="340"/>
      <c r="J35" s="261" t="s">
        <v>107</v>
      </c>
      <c r="K35" s="340"/>
      <c r="L35" s="346"/>
      <c r="M35" s="293" t="str">
        <f>A26</f>
        <v>矢吹ＳＳＳ</v>
      </c>
      <c r="N35" s="289"/>
      <c r="O35" s="294"/>
      <c r="P35" s="295" t="str">
        <f>A24</f>
        <v>石橋FC</v>
      </c>
      <c r="Q35" s="296"/>
      <c r="R35" s="296"/>
      <c r="S35" s="296"/>
      <c r="T35" s="296" t="str">
        <f>A25</f>
        <v>亀山SC</v>
      </c>
      <c r="U35" s="296"/>
      <c r="V35" s="296"/>
      <c r="W35" s="296"/>
      <c r="X35" s="296" t="str">
        <f>A24</f>
        <v>石橋FC</v>
      </c>
      <c r="Y35" s="296"/>
      <c r="Z35" s="296"/>
      <c r="AA35" s="297"/>
    </row>
    <row r="36" spans="1:27" ht="35.25" customHeight="1" thickBot="1" x14ac:dyDescent="0.2">
      <c r="A36" s="215">
        <v>6</v>
      </c>
      <c r="B36" s="216">
        <v>0.56944444444444398</v>
      </c>
      <c r="C36" s="250" t="s">
        <v>108</v>
      </c>
      <c r="D36" s="217">
        <v>0.59375</v>
      </c>
      <c r="E36" s="319" t="str">
        <f>A24</f>
        <v>石橋FC</v>
      </c>
      <c r="F36" s="320"/>
      <c r="G36" s="321"/>
      <c r="H36" s="349"/>
      <c r="I36" s="343"/>
      <c r="J36" s="262" t="s">
        <v>107</v>
      </c>
      <c r="K36" s="343"/>
      <c r="L36" s="350"/>
      <c r="M36" s="324" t="str">
        <f>A25</f>
        <v>亀山SC</v>
      </c>
      <c r="N36" s="320"/>
      <c r="O36" s="325"/>
      <c r="P36" s="326" t="str">
        <f>A26</f>
        <v>矢吹ＳＳＳ</v>
      </c>
      <c r="Q36" s="317"/>
      <c r="R36" s="317"/>
      <c r="S36" s="317"/>
      <c r="T36" s="317" t="str">
        <f>A23</f>
        <v>バジェルボ</v>
      </c>
      <c r="U36" s="317"/>
      <c r="V36" s="317"/>
      <c r="W36" s="317"/>
      <c r="X36" s="317" t="str">
        <f>A26</f>
        <v>矢吹ＳＳＳ</v>
      </c>
      <c r="Y36" s="317"/>
      <c r="Z36" s="317"/>
      <c r="AA36" s="318"/>
    </row>
    <row r="37" spans="1:27" ht="21.75" customHeight="1" x14ac:dyDescent="0.15">
      <c r="A37" s="331" t="s">
        <v>65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</row>
    <row r="38" spans="1:27" ht="21.75" customHeight="1" x14ac:dyDescent="0.15">
      <c r="A38" s="265" t="s">
        <v>194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</row>
    <row r="39" spans="1:27" ht="20.100000000000001" customHeight="1" thickBot="1" x14ac:dyDescent="0.2">
      <c r="A39" s="266">
        <v>45424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</row>
    <row r="40" spans="1:27" ht="35.25" customHeight="1" thickBot="1" x14ac:dyDescent="0.2">
      <c r="A40" s="268" t="s">
        <v>110</v>
      </c>
      <c r="B40" s="269"/>
      <c r="C40" s="270"/>
      <c r="D40" s="271" t="str">
        <f>A41</f>
        <v>おおぞらSC Ｂ</v>
      </c>
      <c r="E40" s="272"/>
      <c r="F40" s="272"/>
      <c r="G40" s="272" t="str">
        <f>A42</f>
        <v>栃木ウーヴァFC</v>
      </c>
      <c r="H40" s="272"/>
      <c r="I40" s="272"/>
      <c r="J40" s="272" t="str">
        <f>A43</f>
        <v>益子SC</v>
      </c>
      <c r="K40" s="272"/>
      <c r="L40" s="272"/>
      <c r="M40" s="272" t="str">
        <f>A44</f>
        <v>小山三小ＦＣ</v>
      </c>
      <c r="N40" s="272"/>
      <c r="O40" s="273"/>
      <c r="P40" s="309" t="s">
        <v>8</v>
      </c>
      <c r="Q40" s="272"/>
      <c r="R40" s="272"/>
      <c r="S40" s="272" t="s">
        <v>9</v>
      </c>
      <c r="T40" s="272"/>
      <c r="U40" s="272"/>
      <c r="V40" s="273" t="s">
        <v>10</v>
      </c>
      <c r="W40" s="269"/>
      <c r="X40" s="271"/>
      <c r="Y40" s="272" t="s">
        <v>11</v>
      </c>
      <c r="Z40" s="272"/>
      <c r="AA40" s="308"/>
    </row>
    <row r="41" spans="1:27" ht="35.25" customHeight="1" x14ac:dyDescent="0.15">
      <c r="A41" s="333" t="s">
        <v>138</v>
      </c>
      <c r="B41" s="334"/>
      <c r="C41" s="335"/>
      <c r="D41" s="196"/>
      <c r="E41" s="197"/>
      <c r="F41" s="198"/>
      <c r="G41" s="258"/>
      <c r="H41" s="256" t="s">
        <v>2</v>
      </c>
      <c r="I41" s="257"/>
      <c r="J41" s="258"/>
      <c r="K41" s="256" t="s">
        <v>2</v>
      </c>
      <c r="L41" s="257"/>
      <c r="M41" s="258"/>
      <c r="N41" s="256" t="s">
        <v>2</v>
      </c>
      <c r="O41" s="256"/>
      <c r="P41" s="336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8"/>
    </row>
    <row r="42" spans="1:27" ht="35.25" customHeight="1" x14ac:dyDescent="0.15">
      <c r="A42" s="339" t="s">
        <v>144</v>
      </c>
      <c r="B42" s="340"/>
      <c r="C42" s="341"/>
      <c r="D42" s="253"/>
      <c r="E42" s="253" t="s">
        <v>2</v>
      </c>
      <c r="F42" s="254"/>
      <c r="G42" s="201"/>
      <c r="H42" s="202"/>
      <c r="I42" s="203"/>
      <c r="J42" s="255"/>
      <c r="K42" s="253" t="s">
        <v>2</v>
      </c>
      <c r="L42" s="254"/>
      <c r="M42" s="255"/>
      <c r="N42" s="253" t="s">
        <v>2</v>
      </c>
      <c r="O42" s="253"/>
      <c r="P42" s="295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7"/>
    </row>
    <row r="43" spans="1:27" ht="35.25" customHeight="1" x14ac:dyDescent="0.15">
      <c r="A43" s="339" t="s">
        <v>136</v>
      </c>
      <c r="B43" s="340"/>
      <c r="C43" s="341"/>
      <c r="D43" s="253"/>
      <c r="E43" s="253" t="s">
        <v>2</v>
      </c>
      <c r="F43" s="254"/>
      <c r="G43" s="255"/>
      <c r="H43" s="253" t="s">
        <v>2</v>
      </c>
      <c r="I43" s="254"/>
      <c r="J43" s="201"/>
      <c r="K43" s="202"/>
      <c r="L43" s="203"/>
      <c r="M43" s="255"/>
      <c r="N43" s="253" t="s">
        <v>2</v>
      </c>
      <c r="O43" s="253"/>
      <c r="P43" s="295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7"/>
    </row>
    <row r="44" spans="1:27" ht="35.25" customHeight="1" thickBot="1" x14ac:dyDescent="0.2">
      <c r="A44" s="342" t="s">
        <v>150</v>
      </c>
      <c r="B44" s="343"/>
      <c r="C44" s="344"/>
      <c r="D44" s="250"/>
      <c r="E44" s="250" t="s">
        <v>2</v>
      </c>
      <c r="F44" s="251"/>
      <c r="G44" s="252"/>
      <c r="H44" s="250" t="s">
        <v>2</v>
      </c>
      <c r="I44" s="251"/>
      <c r="J44" s="252"/>
      <c r="K44" s="250" t="s">
        <v>2</v>
      </c>
      <c r="L44" s="251"/>
      <c r="M44" s="205"/>
      <c r="N44" s="206"/>
      <c r="O44" s="206"/>
      <c r="P44" s="326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8"/>
    </row>
    <row r="45" spans="1:27" ht="35.25" customHeight="1" thickBot="1" x14ac:dyDescent="0.2">
      <c r="V45" s="207"/>
      <c r="W45" s="207"/>
      <c r="X45" s="207"/>
      <c r="Y45" s="207"/>
      <c r="Z45" s="207"/>
      <c r="AA45" s="207"/>
    </row>
    <row r="46" spans="1:27" ht="35.25" customHeight="1" thickBot="1" x14ac:dyDescent="0.2">
      <c r="B46" s="268" t="s">
        <v>103</v>
      </c>
      <c r="C46" s="269"/>
      <c r="D46" s="270"/>
      <c r="E46" s="268" t="s">
        <v>104</v>
      </c>
      <c r="F46" s="269"/>
      <c r="G46" s="269"/>
      <c r="H46" s="269"/>
      <c r="I46" s="269"/>
      <c r="J46" s="269"/>
      <c r="K46" s="269"/>
      <c r="L46" s="269"/>
      <c r="M46" s="269"/>
      <c r="N46" s="269"/>
      <c r="O46" s="270"/>
      <c r="P46" s="307" t="s">
        <v>105</v>
      </c>
      <c r="Q46" s="307"/>
      <c r="R46" s="307"/>
      <c r="S46" s="268"/>
      <c r="T46" s="308" t="s">
        <v>106</v>
      </c>
      <c r="U46" s="307"/>
      <c r="V46" s="307"/>
      <c r="W46" s="309"/>
      <c r="X46" s="270" t="s">
        <v>106</v>
      </c>
      <c r="Y46" s="307"/>
      <c r="Z46" s="307"/>
      <c r="AA46" s="307"/>
    </row>
    <row r="47" spans="1:27" ht="35.25" customHeight="1" x14ac:dyDescent="0.15">
      <c r="A47" s="208">
        <v>1</v>
      </c>
      <c r="B47" s="209">
        <v>0.375</v>
      </c>
      <c r="C47" s="256" t="s">
        <v>3</v>
      </c>
      <c r="D47" s="210">
        <v>0.39930555555555558</v>
      </c>
      <c r="E47" s="327" t="str">
        <f>A41</f>
        <v>おおぞらSC Ｂ</v>
      </c>
      <c r="F47" s="302"/>
      <c r="G47" s="328"/>
      <c r="H47" s="347"/>
      <c r="I47" s="334"/>
      <c r="J47" s="260" t="s">
        <v>107</v>
      </c>
      <c r="K47" s="334"/>
      <c r="L47" s="348"/>
      <c r="M47" s="301" t="str">
        <f>A42</f>
        <v>栃木ウーヴァFC</v>
      </c>
      <c r="N47" s="302"/>
      <c r="O47" s="303"/>
      <c r="P47" s="304" t="str">
        <f>A43</f>
        <v>益子SC</v>
      </c>
      <c r="Q47" s="305"/>
      <c r="R47" s="305"/>
      <c r="S47" s="305"/>
      <c r="T47" s="305" t="str">
        <f>A44</f>
        <v>小山三小ＦＣ</v>
      </c>
      <c r="U47" s="305"/>
      <c r="V47" s="305"/>
      <c r="W47" s="305"/>
      <c r="X47" s="305" t="str">
        <f>A43</f>
        <v>益子SC</v>
      </c>
      <c r="Y47" s="305"/>
      <c r="Z47" s="305"/>
      <c r="AA47" s="306"/>
    </row>
    <row r="48" spans="1:27" ht="35.25" customHeight="1" x14ac:dyDescent="0.15">
      <c r="A48" s="212">
        <v>2</v>
      </c>
      <c r="B48" s="213">
        <v>0.40277777777777773</v>
      </c>
      <c r="C48" s="253" t="s">
        <v>3</v>
      </c>
      <c r="D48" s="214">
        <v>0.42708333333333331</v>
      </c>
      <c r="E48" s="288" t="str">
        <f>A43</f>
        <v>益子SC</v>
      </c>
      <c r="F48" s="289"/>
      <c r="G48" s="290"/>
      <c r="H48" s="345"/>
      <c r="I48" s="340"/>
      <c r="J48" s="261" t="s">
        <v>107</v>
      </c>
      <c r="K48" s="340"/>
      <c r="L48" s="346"/>
      <c r="M48" s="293" t="str">
        <f>A44</f>
        <v>小山三小ＦＣ</v>
      </c>
      <c r="N48" s="289"/>
      <c r="O48" s="294"/>
      <c r="P48" s="295" t="str">
        <f>A41</f>
        <v>おおぞらSC Ｂ</v>
      </c>
      <c r="Q48" s="296"/>
      <c r="R48" s="296"/>
      <c r="S48" s="296"/>
      <c r="T48" s="296" t="str">
        <f>A42</f>
        <v>栃木ウーヴァFC</v>
      </c>
      <c r="U48" s="296"/>
      <c r="V48" s="296"/>
      <c r="W48" s="296"/>
      <c r="X48" s="296" t="str">
        <f>A41</f>
        <v>おおぞらSC Ｂ</v>
      </c>
      <c r="Y48" s="296"/>
      <c r="Z48" s="296"/>
      <c r="AA48" s="297"/>
    </row>
    <row r="49" spans="1:27" ht="35.25" customHeight="1" x14ac:dyDescent="0.15">
      <c r="A49" s="222"/>
      <c r="B49" s="220"/>
      <c r="C49" s="259"/>
      <c r="D49" s="221"/>
      <c r="E49" s="298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300"/>
    </row>
    <row r="50" spans="1:27" ht="35.25" customHeight="1" x14ac:dyDescent="0.15">
      <c r="A50" s="212">
        <v>3</v>
      </c>
      <c r="B50" s="213">
        <v>0.45833333333333298</v>
      </c>
      <c r="C50" s="253" t="s">
        <v>108</v>
      </c>
      <c r="D50" s="214">
        <v>0.48263888888888901</v>
      </c>
      <c r="E50" s="288" t="str">
        <f>A41</f>
        <v>おおぞらSC Ｂ</v>
      </c>
      <c r="F50" s="289"/>
      <c r="G50" s="290"/>
      <c r="H50" s="345"/>
      <c r="I50" s="340"/>
      <c r="J50" s="261" t="s">
        <v>107</v>
      </c>
      <c r="K50" s="340"/>
      <c r="L50" s="346"/>
      <c r="M50" s="293" t="str">
        <f>A43</f>
        <v>益子SC</v>
      </c>
      <c r="N50" s="289"/>
      <c r="O50" s="294"/>
      <c r="P50" s="295" t="str">
        <f>A42</f>
        <v>栃木ウーヴァFC</v>
      </c>
      <c r="Q50" s="296"/>
      <c r="R50" s="296"/>
      <c r="S50" s="296"/>
      <c r="T50" s="296" t="str">
        <f>A44</f>
        <v>小山三小ＦＣ</v>
      </c>
      <c r="U50" s="296"/>
      <c r="V50" s="296"/>
      <c r="W50" s="296"/>
      <c r="X50" s="296" t="str">
        <f>A42</f>
        <v>栃木ウーヴァFC</v>
      </c>
      <c r="Y50" s="296"/>
      <c r="Z50" s="296"/>
      <c r="AA50" s="297"/>
    </row>
    <row r="51" spans="1:27" ht="35.25" customHeight="1" x14ac:dyDescent="0.15">
      <c r="A51" s="212">
        <v>4</v>
      </c>
      <c r="B51" s="213">
        <v>0.48611111111111099</v>
      </c>
      <c r="C51" s="253" t="s">
        <v>108</v>
      </c>
      <c r="D51" s="214">
        <v>0.51041666666666696</v>
      </c>
      <c r="E51" s="288" t="str">
        <f>A42</f>
        <v>栃木ウーヴァFC</v>
      </c>
      <c r="F51" s="289"/>
      <c r="G51" s="290"/>
      <c r="H51" s="345"/>
      <c r="I51" s="340"/>
      <c r="J51" s="261" t="s">
        <v>107</v>
      </c>
      <c r="K51" s="340"/>
      <c r="L51" s="346"/>
      <c r="M51" s="293" t="str">
        <f>A44</f>
        <v>小山三小ＦＣ</v>
      </c>
      <c r="N51" s="289"/>
      <c r="O51" s="294"/>
      <c r="P51" s="295" t="str">
        <f>A43</f>
        <v>益子SC</v>
      </c>
      <c r="Q51" s="296"/>
      <c r="R51" s="296"/>
      <c r="S51" s="296"/>
      <c r="T51" s="296" t="str">
        <f>A41</f>
        <v>おおぞらSC Ｂ</v>
      </c>
      <c r="U51" s="296"/>
      <c r="V51" s="296"/>
      <c r="W51" s="296"/>
      <c r="X51" s="296" t="str">
        <f>A43</f>
        <v>益子SC</v>
      </c>
      <c r="Y51" s="296"/>
      <c r="Z51" s="296"/>
      <c r="AA51" s="297"/>
    </row>
    <row r="52" spans="1:27" ht="35.25" customHeight="1" x14ac:dyDescent="0.15">
      <c r="A52" s="222"/>
      <c r="B52" s="220"/>
      <c r="C52" s="259"/>
      <c r="D52" s="221"/>
      <c r="E52" s="298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300"/>
    </row>
    <row r="53" spans="1:27" ht="35.25" customHeight="1" x14ac:dyDescent="0.15">
      <c r="A53" s="212">
        <v>5</v>
      </c>
      <c r="B53" s="213">
        <v>0.54166666666666596</v>
      </c>
      <c r="C53" s="253" t="s">
        <v>108</v>
      </c>
      <c r="D53" s="214">
        <v>0.56597222222222199</v>
      </c>
      <c r="E53" s="288" t="str">
        <f>A41</f>
        <v>おおぞらSC Ｂ</v>
      </c>
      <c r="F53" s="289"/>
      <c r="G53" s="290"/>
      <c r="H53" s="345"/>
      <c r="I53" s="340"/>
      <c r="J53" s="261" t="s">
        <v>107</v>
      </c>
      <c r="K53" s="340"/>
      <c r="L53" s="346"/>
      <c r="M53" s="293" t="str">
        <f>A44</f>
        <v>小山三小ＦＣ</v>
      </c>
      <c r="N53" s="289"/>
      <c r="O53" s="294"/>
      <c r="P53" s="295" t="str">
        <f>A42</f>
        <v>栃木ウーヴァFC</v>
      </c>
      <c r="Q53" s="296"/>
      <c r="R53" s="296"/>
      <c r="S53" s="296"/>
      <c r="T53" s="296" t="str">
        <f>A43</f>
        <v>益子SC</v>
      </c>
      <c r="U53" s="296"/>
      <c r="V53" s="296"/>
      <c r="W53" s="296"/>
      <c r="X53" s="296" t="str">
        <f>A42</f>
        <v>栃木ウーヴァFC</v>
      </c>
      <c r="Y53" s="296"/>
      <c r="Z53" s="296"/>
      <c r="AA53" s="297"/>
    </row>
    <row r="54" spans="1:27" ht="35.25" customHeight="1" thickBot="1" x14ac:dyDescent="0.2">
      <c r="A54" s="215">
        <v>6</v>
      </c>
      <c r="B54" s="216">
        <v>0.56944444444444398</v>
      </c>
      <c r="C54" s="250" t="s">
        <v>108</v>
      </c>
      <c r="D54" s="217">
        <v>0.59375</v>
      </c>
      <c r="E54" s="319" t="str">
        <f>A42</f>
        <v>栃木ウーヴァFC</v>
      </c>
      <c r="F54" s="320"/>
      <c r="G54" s="321"/>
      <c r="H54" s="349"/>
      <c r="I54" s="343"/>
      <c r="J54" s="262" t="s">
        <v>107</v>
      </c>
      <c r="K54" s="343"/>
      <c r="L54" s="350"/>
      <c r="M54" s="324" t="str">
        <f>A43</f>
        <v>益子SC</v>
      </c>
      <c r="N54" s="320"/>
      <c r="O54" s="325"/>
      <c r="P54" s="326" t="str">
        <f>A44</f>
        <v>小山三小ＦＣ</v>
      </c>
      <c r="Q54" s="317"/>
      <c r="R54" s="317"/>
      <c r="S54" s="317"/>
      <c r="T54" s="317" t="str">
        <f>A41</f>
        <v>おおぞらSC Ｂ</v>
      </c>
      <c r="U54" s="317"/>
      <c r="V54" s="317"/>
      <c r="W54" s="317"/>
      <c r="X54" s="317" t="str">
        <f>A44</f>
        <v>小山三小ＦＣ</v>
      </c>
      <c r="Y54" s="317"/>
      <c r="Z54" s="317"/>
      <c r="AA54" s="318"/>
    </row>
    <row r="55" spans="1:27" ht="21.75" customHeight="1" x14ac:dyDescent="0.15">
      <c r="A55" s="331" t="s">
        <v>65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</row>
    <row r="56" spans="1:27" ht="21.75" customHeight="1" x14ac:dyDescent="0.15">
      <c r="A56" s="265" t="s">
        <v>195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</row>
    <row r="57" spans="1:27" ht="20.100000000000001" customHeight="1" thickBot="1" x14ac:dyDescent="0.2">
      <c r="A57" s="266">
        <v>45424</v>
      </c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</row>
    <row r="58" spans="1:27" ht="35.25" customHeight="1" thickBot="1" x14ac:dyDescent="0.2">
      <c r="A58" s="268" t="s">
        <v>111</v>
      </c>
      <c r="B58" s="269"/>
      <c r="C58" s="270"/>
      <c r="D58" s="271" t="str">
        <f>A59</f>
        <v>JFCアミスタＡ</v>
      </c>
      <c r="E58" s="272"/>
      <c r="F58" s="272"/>
      <c r="G58" s="272" t="str">
        <f>A60</f>
        <v>大谷北ＦＣ</v>
      </c>
      <c r="H58" s="272"/>
      <c r="I58" s="272"/>
      <c r="J58" s="272" t="str">
        <f>A61</f>
        <v>おおぞらSC Ａ</v>
      </c>
      <c r="K58" s="272"/>
      <c r="L58" s="272"/>
      <c r="M58" s="272" t="str">
        <f>A62</f>
        <v>ＦＣ ＳＦiＤＡ</v>
      </c>
      <c r="N58" s="272"/>
      <c r="O58" s="273"/>
      <c r="P58" s="309" t="s">
        <v>8</v>
      </c>
      <c r="Q58" s="272"/>
      <c r="R58" s="272"/>
      <c r="S58" s="272" t="s">
        <v>9</v>
      </c>
      <c r="T58" s="272"/>
      <c r="U58" s="272"/>
      <c r="V58" s="273" t="s">
        <v>10</v>
      </c>
      <c r="W58" s="269"/>
      <c r="X58" s="271"/>
      <c r="Y58" s="272" t="s">
        <v>11</v>
      </c>
      <c r="Z58" s="272"/>
      <c r="AA58" s="308"/>
    </row>
    <row r="59" spans="1:27" ht="35.25" customHeight="1" x14ac:dyDescent="0.15">
      <c r="A59" s="333" t="s">
        <v>180</v>
      </c>
      <c r="B59" s="334"/>
      <c r="C59" s="335"/>
      <c r="D59" s="196"/>
      <c r="E59" s="197"/>
      <c r="F59" s="198"/>
      <c r="G59" s="258"/>
      <c r="H59" s="256" t="s">
        <v>2</v>
      </c>
      <c r="I59" s="257"/>
      <c r="J59" s="258"/>
      <c r="K59" s="256" t="s">
        <v>2</v>
      </c>
      <c r="L59" s="257"/>
      <c r="M59" s="258"/>
      <c r="N59" s="256" t="s">
        <v>2</v>
      </c>
      <c r="O59" s="256"/>
      <c r="P59" s="336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8"/>
    </row>
    <row r="60" spans="1:27" ht="35.25" customHeight="1" x14ac:dyDescent="0.15">
      <c r="A60" s="339" t="s">
        <v>143</v>
      </c>
      <c r="B60" s="340"/>
      <c r="C60" s="341"/>
      <c r="D60" s="253"/>
      <c r="E60" s="253" t="s">
        <v>2</v>
      </c>
      <c r="F60" s="254"/>
      <c r="G60" s="201"/>
      <c r="H60" s="202"/>
      <c r="I60" s="203"/>
      <c r="J60" s="255"/>
      <c r="K60" s="253" t="s">
        <v>2</v>
      </c>
      <c r="L60" s="254"/>
      <c r="M60" s="255"/>
      <c r="N60" s="253" t="s">
        <v>2</v>
      </c>
      <c r="O60" s="253"/>
      <c r="P60" s="295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7"/>
    </row>
    <row r="61" spans="1:27" ht="35.25" customHeight="1" x14ac:dyDescent="0.15">
      <c r="A61" s="339" t="s">
        <v>137</v>
      </c>
      <c r="B61" s="340"/>
      <c r="C61" s="341"/>
      <c r="D61" s="253"/>
      <c r="E61" s="253" t="s">
        <v>2</v>
      </c>
      <c r="F61" s="254"/>
      <c r="G61" s="255"/>
      <c r="H61" s="253" t="s">
        <v>2</v>
      </c>
      <c r="I61" s="254"/>
      <c r="J61" s="201"/>
      <c r="K61" s="202"/>
      <c r="L61" s="203"/>
      <c r="M61" s="255"/>
      <c r="N61" s="253" t="s">
        <v>2</v>
      </c>
      <c r="O61" s="253"/>
      <c r="P61" s="295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7"/>
    </row>
    <row r="62" spans="1:27" ht="35.25" customHeight="1" thickBot="1" x14ac:dyDescent="0.2">
      <c r="A62" s="342" t="s">
        <v>155</v>
      </c>
      <c r="B62" s="343"/>
      <c r="C62" s="344"/>
      <c r="D62" s="250"/>
      <c r="E62" s="250" t="s">
        <v>2</v>
      </c>
      <c r="F62" s="251"/>
      <c r="G62" s="252"/>
      <c r="H62" s="250" t="s">
        <v>2</v>
      </c>
      <c r="I62" s="251"/>
      <c r="J62" s="252"/>
      <c r="K62" s="250" t="s">
        <v>2</v>
      </c>
      <c r="L62" s="251"/>
      <c r="M62" s="205"/>
      <c r="N62" s="206"/>
      <c r="O62" s="206"/>
      <c r="P62" s="326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8"/>
    </row>
    <row r="63" spans="1:27" ht="35.25" customHeight="1" thickBot="1" x14ac:dyDescent="0.2">
      <c r="V63" s="207"/>
      <c r="W63" s="207"/>
      <c r="X63" s="207"/>
      <c r="Y63" s="207"/>
      <c r="Z63" s="207"/>
      <c r="AA63" s="207"/>
    </row>
    <row r="64" spans="1:27" ht="35.25" customHeight="1" thickBot="1" x14ac:dyDescent="0.2">
      <c r="B64" s="268" t="s">
        <v>103</v>
      </c>
      <c r="C64" s="269"/>
      <c r="D64" s="270"/>
      <c r="E64" s="268" t="s">
        <v>104</v>
      </c>
      <c r="F64" s="269"/>
      <c r="G64" s="269"/>
      <c r="H64" s="269"/>
      <c r="I64" s="269"/>
      <c r="J64" s="269"/>
      <c r="K64" s="269"/>
      <c r="L64" s="269"/>
      <c r="M64" s="269"/>
      <c r="N64" s="269"/>
      <c r="O64" s="270"/>
      <c r="P64" s="307" t="s">
        <v>105</v>
      </c>
      <c r="Q64" s="307"/>
      <c r="R64" s="307"/>
      <c r="S64" s="268"/>
      <c r="T64" s="308" t="s">
        <v>106</v>
      </c>
      <c r="U64" s="307"/>
      <c r="V64" s="307"/>
      <c r="W64" s="309"/>
      <c r="X64" s="270" t="s">
        <v>106</v>
      </c>
      <c r="Y64" s="307"/>
      <c r="Z64" s="307"/>
      <c r="AA64" s="307"/>
    </row>
    <row r="65" spans="1:27" ht="35.25" customHeight="1" x14ac:dyDescent="0.15">
      <c r="A65" s="208">
        <v>1</v>
      </c>
      <c r="B65" s="209">
        <v>0.375</v>
      </c>
      <c r="C65" s="256" t="s">
        <v>3</v>
      </c>
      <c r="D65" s="210">
        <v>0.39930555555555558</v>
      </c>
      <c r="E65" s="327" t="str">
        <f>A59</f>
        <v>JFCアミスタＡ</v>
      </c>
      <c r="F65" s="302"/>
      <c r="G65" s="328"/>
      <c r="H65" s="347"/>
      <c r="I65" s="334"/>
      <c r="J65" s="260" t="s">
        <v>107</v>
      </c>
      <c r="K65" s="334"/>
      <c r="L65" s="348"/>
      <c r="M65" s="301" t="str">
        <f>A60</f>
        <v>大谷北ＦＣ</v>
      </c>
      <c r="N65" s="302"/>
      <c r="O65" s="303"/>
      <c r="P65" s="304" t="str">
        <f>A61</f>
        <v>おおぞらSC Ａ</v>
      </c>
      <c r="Q65" s="305"/>
      <c r="R65" s="305"/>
      <c r="S65" s="305"/>
      <c r="T65" s="305" t="str">
        <f>A62</f>
        <v>ＦＣ ＳＦiＤＡ</v>
      </c>
      <c r="U65" s="305"/>
      <c r="V65" s="305"/>
      <c r="W65" s="305"/>
      <c r="X65" s="305" t="str">
        <f>A61</f>
        <v>おおぞらSC Ａ</v>
      </c>
      <c r="Y65" s="305"/>
      <c r="Z65" s="305"/>
      <c r="AA65" s="306"/>
    </row>
    <row r="66" spans="1:27" ht="35.25" customHeight="1" x14ac:dyDescent="0.15">
      <c r="A66" s="212">
        <v>2</v>
      </c>
      <c r="B66" s="213">
        <v>0.40277777777777773</v>
      </c>
      <c r="C66" s="253" t="s">
        <v>3</v>
      </c>
      <c r="D66" s="214">
        <v>0.42708333333333331</v>
      </c>
      <c r="E66" s="288" t="str">
        <f>A61</f>
        <v>おおぞらSC Ａ</v>
      </c>
      <c r="F66" s="289"/>
      <c r="G66" s="290"/>
      <c r="H66" s="345"/>
      <c r="I66" s="340"/>
      <c r="J66" s="261" t="s">
        <v>107</v>
      </c>
      <c r="K66" s="340"/>
      <c r="L66" s="346"/>
      <c r="M66" s="293" t="str">
        <f>A62</f>
        <v>ＦＣ ＳＦiＤＡ</v>
      </c>
      <c r="N66" s="289"/>
      <c r="O66" s="294"/>
      <c r="P66" s="295" t="str">
        <f>A59</f>
        <v>JFCアミスタＡ</v>
      </c>
      <c r="Q66" s="296"/>
      <c r="R66" s="296"/>
      <c r="S66" s="296"/>
      <c r="T66" s="296" t="str">
        <f>A60</f>
        <v>大谷北ＦＣ</v>
      </c>
      <c r="U66" s="296"/>
      <c r="V66" s="296"/>
      <c r="W66" s="296"/>
      <c r="X66" s="296" t="str">
        <f>A59</f>
        <v>JFCアミスタＡ</v>
      </c>
      <c r="Y66" s="296"/>
      <c r="Z66" s="296"/>
      <c r="AA66" s="297"/>
    </row>
    <row r="67" spans="1:27" ht="35.25" customHeight="1" x14ac:dyDescent="0.15">
      <c r="A67" s="222"/>
      <c r="B67" s="220"/>
      <c r="C67" s="259"/>
      <c r="D67" s="221"/>
      <c r="E67" s="298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300"/>
    </row>
    <row r="68" spans="1:27" ht="35.25" customHeight="1" x14ac:dyDescent="0.15">
      <c r="A68" s="212">
        <v>3</v>
      </c>
      <c r="B68" s="213">
        <v>0.45833333333333298</v>
      </c>
      <c r="C68" s="253" t="s">
        <v>108</v>
      </c>
      <c r="D68" s="214">
        <v>0.48263888888888901</v>
      </c>
      <c r="E68" s="288" t="str">
        <f>A59</f>
        <v>JFCアミスタＡ</v>
      </c>
      <c r="F68" s="289"/>
      <c r="G68" s="290"/>
      <c r="H68" s="345"/>
      <c r="I68" s="340"/>
      <c r="J68" s="261" t="s">
        <v>107</v>
      </c>
      <c r="K68" s="340"/>
      <c r="L68" s="346"/>
      <c r="M68" s="293" t="str">
        <f>A61</f>
        <v>おおぞらSC Ａ</v>
      </c>
      <c r="N68" s="289"/>
      <c r="O68" s="294"/>
      <c r="P68" s="295" t="str">
        <f>A60</f>
        <v>大谷北ＦＣ</v>
      </c>
      <c r="Q68" s="296"/>
      <c r="R68" s="296"/>
      <c r="S68" s="296"/>
      <c r="T68" s="296" t="str">
        <f>A62</f>
        <v>ＦＣ ＳＦiＤＡ</v>
      </c>
      <c r="U68" s="296"/>
      <c r="V68" s="296"/>
      <c r="W68" s="296"/>
      <c r="X68" s="296" t="str">
        <f>A60</f>
        <v>大谷北ＦＣ</v>
      </c>
      <c r="Y68" s="296"/>
      <c r="Z68" s="296"/>
      <c r="AA68" s="297"/>
    </row>
    <row r="69" spans="1:27" ht="35.25" customHeight="1" x14ac:dyDescent="0.15">
      <c r="A69" s="212">
        <v>4</v>
      </c>
      <c r="B69" s="213">
        <v>0.48611111111111099</v>
      </c>
      <c r="C69" s="253" t="s">
        <v>108</v>
      </c>
      <c r="D69" s="214">
        <v>0.51041666666666696</v>
      </c>
      <c r="E69" s="288" t="str">
        <f>A60</f>
        <v>大谷北ＦＣ</v>
      </c>
      <c r="F69" s="289"/>
      <c r="G69" s="290"/>
      <c r="H69" s="345"/>
      <c r="I69" s="340"/>
      <c r="J69" s="261" t="s">
        <v>107</v>
      </c>
      <c r="K69" s="340"/>
      <c r="L69" s="346"/>
      <c r="M69" s="293" t="str">
        <f>A62</f>
        <v>ＦＣ ＳＦiＤＡ</v>
      </c>
      <c r="N69" s="289"/>
      <c r="O69" s="294"/>
      <c r="P69" s="295" t="str">
        <f>A61</f>
        <v>おおぞらSC Ａ</v>
      </c>
      <c r="Q69" s="296"/>
      <c r="R69" s="296"/>
      <c r="S69" s="296"/>
      <c r="T69" s="296" t="str">
        <f>A59</f>
        <v>JFCアミスタＡ</v>
      </c>
      <c r="U69" s="296"/>
      <c r="V69" s="296"/>
      <c r="W69" s="296"/>
      <c r="X69" s="296" t="str">
        <f>A61</f>
        <v>おおぞらSC Ａ</v>
      </c>
      <c r="Y69" s="296"/>
      <c r="Z69" s="296"/>
      <c r="AA69" s="297"/>
    </row>
    <row r="70" spans="1:27" ht="35.25" customHeight="1" x14ac:dyDescent="0.15">
      <c r="A70" s="222"/>
      <c r="B70" s="220"/>
      <c r="C70" s="259"/>
      <c r="D70" s="221"/>
      <c r="E70" s="298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300"/>
    </row>
    <row r="71" spans="1:27" ht="35.25" customHeight="1" x14ac:dyDescent="0.15">
      <c r="A71" s="212">
        <v>5</v>
      </c>
      <c r="B71" s="213">
        <v>0.54166666666666596</v>
      </c>
      <c r="C71" s="253" t="s">
        <v>108</v>
      </c>
      <c r="D71" s="214">
        <v>0.56597222222222199</v>
      </c>
      <c r="E71" s="288" t="str">
        <f>A59</f>
        <v>JFCアミスタＡ</v>
      </c>
      <c r="F71" s="289"/>
      <c r="G71" s="290"/>
      <c r="H71" s="345"/>
      <c r="I71" s="340"/>
      <c r="J71" s="261" t="s">
        <v>107</v>
      </c>
      <c r="K71" s="340"/>
      <c r="L71" s="346"/>
      <c r="M71" s="293" t="str">
        <f>A62</f>
        <v>ＦＣ ＳＦiＤＡ</v>
      </c>
      <c r="N71" s="289"/>
      <c r="O71" s="294"/>
      <c r="P71" s="295" t="str">
        <f>A60</f>
        <v>大谷北ＦＣ</v>
      </c>
      <c r="Q71" s="296"/>
      <c r="R71" s="296"/>
      <c r="S71" s="296"/>
      <c r="T71" s="296" t="str">
        <f>A61</f>
        <v>おおぞらSC Ａ</v>
      </c>
      <c r="U71" s="296"/>
      <c r="V71" s="296"/>
      <c r="W71" s="296"/>
      <c r="X71" s="296" t="str">
        <f>A60</f>
        <v>大谷北ＦＣ</v>
      </c>
      <c r="Y71" s="296"/>
      <c r="Z71" s="296"/>
      <c r="AA71" s="297"/>
    </row>
    <row r="72" spans="1:27" ht="35.25" customHeight="1" thickBot="1" x14ac:dyDescent="0.2">
      <c r="A72" s="215">
        <v>6</v>
      </c>
      <c r="B72" s="216">
        <v>0.56944444444444398</v>
      </c>
      <c r="C72" s="250" t="s">
        <v>108</v>
      </c>
      <c r="D72" s="217">
        <v>0.59375</v>
      </c>
      <c r="E72" s="319" t="str">
        <f>A60</f>
        <v>大谷北ＦＣ</v>
      </c>
      <c r="F72" s="320"/>
      <c r="G72" s="321"/>
      <c r="H72" s="349"/>
      <c r="I72" s="343"/>
      <c r="J72" s="262" t="s">
        <v>107</v>
      </c>
      <c r="K72" s="343"/>
      <c r="L72" s="350"/>
      <c r="M72" s="324" t="str">
        <f>A61</f>
        <v>おおぞらSC Ａ</v>
      </c>
      <c r="N72" s="320"/>
      <c r="O72" s="325"/>
      <c r="P72" s="326" t="str">
        <f>A62</f>
        <v>ＦＣ ＳＦiＤＡ</v>
      </c>
      <c r="Q72" s="317"/>
      <c r="R72" s="317"/>
      <c r="S72" s="317"/>
      <c r="T72" s="317" t="str">
        <f>A59</f>
        <v>JFCアミスタＡ</v>
      </c>
      <c r="U72" s="317"/>
      <c r="V72" s="317"/>
      <c r="W72" s="317"/>
      <c r="X72" s="317" t="str">
        <f>A62</f>
        <v>ＦＣ ＳＦiＤＡ</v>
      </c>
      <c r="Y72" s="317"/>
      <c r="Z72" s="317"/>
      <c r="AA72" s="318"/>
    </row>
    <row r="73" spans="1:27" ht="21.95" customHeight="1" x14ac:dyDescent="0.15">
      <c r="A73" s="332" t="s">
        <v>65</v>
      </c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</row>
    <row r="74" spans="1:27" ht="21.95" customHeight="1" x14ac:dyDescent="0.15">
      <c r="A74" s="265" t="s">
        <v>132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</row>
    <row r="75" spans="1:27" ht="20.25" customHeight="1" thickBot="1" x14ac:dyDescent="0.2">
      <c r="A75" s="266">
        <v>45424</v>
      </c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</row>
    <row r="76" spans="1:27" ht="34.5" customHeight="1" thickBot="1" x14ac:dyDescent="0.2">
      <c r="A76" s="268" t="s">
        <v>112</v>
      </c>
      <c r="B76" s="269"/>
      <c r="C76" s="270"/>
      <c r="D76" s="271" t="str">
        <f>A77</f>
        <v>真岡西SC</v>
      </c>
      <c r="E76" s="272"/>
      <c r="F76" s="272"/>
      <c r="G76" s="272" t="str">
        <f>A78</f>
        <v>ＦＣ城東</v>
      </c>
      <c r="H76" s="272"/>
      <c r="I76" s="272"/>
      <c r="J76" s="272" t="str">
        <f>A79</f>
        <v>ＦＣ中村</v>
      </c>
      <c r="K76" s="272"/>
      <c r="L76" s="272"/>
      <c r="M76" s="272" t="str">
        <f>A80</f>
        <v>野木ＳＳＳ</v>
      </c>
      <c r="N76" s="272"/>
      <c r="O76" s="273"/>
      <c r="P76" s="309" t="s">
        <v>8</v>
      </c>
      <c r="Q76" s="272"/>
      <c r="R76" s="272"/>
      <c r="S76" s="272" t="s">
        <v>9</v>
      </c>
      <c r="T76" s="272"/>
      <c r="U76" s="272"/>
      <c r="V76" s="273" t="s">
        <v>10</v>
      </c>
      <c r="W76" s="269"/>
      <c r="X76" s="271"/>
      <c r="Y76" s="272" t="s">
        <v>11</v>
      </c>
      <c r="Z76" s="272"/>
      <c r="AA76" s="308"/>
    </row>
    <row r="77" spans="1:27" ht="35.1" customHeight="1" x14ac:dyDescent="0.15">
      <c r="A77" s="333" t="s">
        <v>141</v>
      </c>
      <c r="B77" s="334"/>
      <c r="C77" s="335"/>
      <c r="D77" s="196"/>
      <c r="E77" s="197"/>
      <c r="F77" s="198"/>
      <c r="G77" s="258"/>
      <c r="H77" s="256" t="s">
        <v>2</v>
      </c>
      <c r="I77" s="257"/>
      <c r="J77" s="258"/>
      <c r="K77" s="256" t="s">
        <v>2</v>
      </c>
      <c r="L77" s="257"/>
      <c r="M77" s="258"/>
      <c r="N77" s="256" t="s">
        <v>2</v>
      </c>
      <c r="O77" s="256"/>
      <c r="P77" s="336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8"/>
    </row>
    <row r="78" spans="1:27" ht="35.1" customHeight="1" x14ac:dyDescent="0.15">
      <c r="A78" s="339" t="s">
        <v>151</v>
      </c>
      <c r="B78" s="340"/>
      <c r="C78" s="341"/>
      <c r="D78" s="253"/>
      <c r="E78" s="253" t="s">
        <v>2</v>
      </c>
      <c r="F78" s="254"/>
      <c r="G78" s="201"/>
      <c r="H78" s="202"/>
      <c r="I78" s="203"/>
      <c r="J78" s="255"/>
      <c r="K78" s="253" t="s">
        <v>2</v>
      </c>
      <c r="L78" s="254"/>
      <c r="M78" s="255"/>
      <c r="N78" s="253" t="s">
        <v>2</v>
      </c>
      <c r="O78" s="253"/>
      <c r="P78" s="295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7"/>
    </row>
    <row r="79" spans="1:27" ht="35.1" customHeight="1" x14ac:dyDescent="0.15">
      <c r="A79" s="339" t="s">
        <v>182</v>
      </c>
      <c r="B79" s="340"/>
      <c r="C79" s="341"/>
      <c r="D79" s="253"/>
      <c r="E79" s="253" t="s">
        <v>2</v>
      </c>
      <c r="F79" s="254"/>
      <c r="G79" s="255"/>
      <c r="H79" s="253" t="s">
        <v>2</v>
      </c>
      <c r="I79" s="254"/>
      <c r="J79" s="201"/>
      <c r="K79" s="202"/>
      <c r="L79" s="203"/>
      <c r="M79" s="255"/>
      <c r="N79" s="253" t="s">
        <v>2</v>
      </c>
      <c r="O79" s="253"/>
      <c r="P79" s="295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7"/>
    </row>
    <row r="80" spans="1:27" ht="35.1" customHeight="1" thickBot="1" x14ac:dyDescent="0.2">
      <c r="A80" s="342" t="s">
        <v>145</v>
      </c>
      <c r="B80" s="343"/>
      <c r="C80" s="344"/>
      <c r="D80" s="250"/>
      <c r="E80" s="250" t="s">
        <v>2</v>
      </c>
      <c r="F80" s="251"/>
      <c r="G80" s="252"/>
      <c r="H80" s="250" t="s">
        <v>2</v>
      </c>
      <c r="I80" s="251"/>
      <c r="J80" s="252"/>
      <c r="K80" s="250" t="s">
        <v>2</v>
      </c>
      <c r="L80" s="251"/>
      <c r="M80" s="205"/>
      <c r="N80" s="206"/>
      <c r="O80" s="206"/>
      <c r="P80" s="326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8"/>
    </row>
    <row r="81" spans="1:27" ht="35.1" customHeight="1" thickBot="1" x14ac:dyDescent="0.2">
      <c r="V81" s="207"/>
      <c r="W81" s="207"/>
      <c r="X81" s="207"/>
      <c r="Y81" s="207"/>
      <c r="Z81" s="207"/>
      <c r="AA81" s="207"/>
    </row>
    <row r="82" spans="1:27" ht="35.1" customHeight="1" thickBot="1" x14ac:dyDescent="0.2">
      <c r="B82" s="268" t="s">
        <v>103</v>
      </c>
      <c r="C82" s="269"/>
      <c r="D82" s="270"/>
      <c r="E82" s="268" t="s">
        <v>104</v>
      </c>
      <c r="F82" s="269"/>
      <c r="G82" s="269"/>
      <c r="H82" s="269"/>
      <c r="I82" s="269"/>
      <c r="J82" s="269"/>
      <c r="K82" s="269"/>
      <c r="L82" s="269"/>
      <c r="M82" s="269"/>
      <c r="N82" s="269"/>
      <c r="O82" s="270"/>
      <c r="P82" s="307" t="s">
        <v>105</v>
      </c>
      <c r="Q82" s="307"/>
      <c r="R82" s="307"/>
      <c r="S82" s="268"/>
      <c r="T82" s="308" t="s">
        <v>106</v>
      </c>
      <c r="U82" s="307"/>
      <c r="V82" s="307"/>
      <c r="W82" s="309"/>
      <c r="X82" s="270" t="s">
        <v>106</v>
      </c>
      <c r="Y82" s="307"/>
      <c r="Z82" s="307"/>
      <c r="AA82" s="307"/>
    </row>
    <row r="83" spans="1:27" ht="35.1" customHeight="1" x14ac:dyDescent="0.15">
      <c r="A83" s="208">
        <v>1</v>
      </c>
      <c r="B83" s="209">
        <v>0.375</v>
      </c>
      <c r="C83" s="256" t="s">
        <v>3</v>
      </c>
      <c r="D83" s="210">
        <v>0.39930555555555558</v>
      </c>
      <c r="E83" s="327" t="str">
        <f>A77</f>
        <v>真岡西SC</v>
      </c>
      <c r="F83" s="302"/>
      <c r="G83" s="328"/>
      <c r="H83" s="347"/>
      <c r="I83" s="334"/>
      <c r="J83" s="260" t="s">
        <v>107</v>
      </c>
      <c r="K83" s="334"/>
      <c r="L83" s="348"/>
      <c r="M83" s="301" t="str">
        <f>A78</f>
        <v>ＦＣ城東</v>
      </c>
      <c r="N83" s="302"/>
      <c r="O83" s="303"/>
      <c r="P83" s="304" t="str">
        <f>A79</f>
        <v>ＦＣ中村</v>
      </c>
      <c r="Q83" s="305"/>
      <c r="R83" s="305"/>
      <c r="S83" s="305"/>
      <c r="T83" s="305" t="str">
        <f>A80</f>
        <v>野木ＳＳＳ</v>
      </c>
      <c r="U83" s="305"/>
      <c r="V83" s="305"/>
      <c r="W83" s="305"/>
      <c r="X83" s="305" t="str">
        <f>A79</f>
        <v>ＦＣ中村</v>
      </c>
      <c r="Y83" s="305"/>
      <c r="Z83" s="305"/>
      <c r="AA83" s="306"/>
    </row>
    <row r="84" spans="1:27" ht="35.1" customHeight="1" x14ac:dyDescent="0.15">
      <c r="A84" s="212">
        <v>2</v>
      </c>
      <c r="B84" s="213">
        <v>0.40277777777777773</v>
      </c>
      <c r="C84" s="253" t="s">
        <v>3</v>
      </c>
      <c r="D84" s="214">
        <v>0.42708333333333331</v>
      </c>
      <c r="E84" s="288" t="str">
        <f>A79</f>
        <v>ＦＣ中村</v>
      </c>
      <c r="F84" s="289"/>
      <c r="G84" s="290"/>
      <c r="H84" s="345"/>
      <c r="I84" s="340"/>
      <c r="J84" s="261" t="s">
        <v>107</v>
      </c>
      <c r="K84" s="340"/>
      <c r="L84" s="346"/>
      <c r="M84" s="293" t="str">
        <f>A80</f>
        <v>野木ＳＳＳ</v>
      </c>
      <c r="N84" s="289"/>
      <c r="O84" s="294"/>
      <c r="P84" s="295" t="str">
        <f>A77</f>
        <v>真岡西SC</v>
      </c>
      <c r="Q84" s="296"/>
      <c r="R84" s="296"/>
      <c r="S84" s="296"/>
      <c r="T84" s="296" t="str">
        <f>A78</f>
        <v>ＦＣ城東</v>
      </c>
      <c r="U84" s="296"/>
      <c r="V84" s="296"/>
      <c r="W84" s="296"/>
      <c r="X84" s="296" t="str">
        <f>A77</f>
        <v>真岡西SC</v>
      </c>
      <c r="Y84" s="296"/>
      <c r="Z84" s="296"/>
      <c r="AA84" s="297"/>
    </row>
    <row r="85" spans="1:27" ht="35.1" customHeight="1" x14ac:dyDescent="0.15">
      <c r="A85" s="222"/>
      <c r="B85" s="220"/>
      <c r="C85" s="259"/>
      <c r="D85" s="221"/>
      <c r="E85" s="298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300"/>
    </row>
    <row r="86" spans="1:27" ht="35.1" customHeight="1" x14ac:dyDescent="0.15">
      <c r="A86" s="212">
        <v>3</v>
      </c>
      <c r="B86" s="213">
        <v>0.45833333333333298</v>
      </c>
      <c r="C86" s="253" t="s">
        <v>108</v>
      </c>
      <c r="D86" s="214">
        <v>0.48263888888888901</v>
      </c>
      <c r="E86" s="288" t="str">
        <f>A77</f>
        <v>真岡西SC</v>
      </c>
      <c r="F86" s="289"/>
      <c r="G86" s="290"/>
      <c r="H86" s="345"/>
      <c r="I86" s="340"/>
      <c r="J86" s="261" t="s">
        <v>107</v>
      </c>
      <c r="K86" s="340"/>
      <c r="L86" s="346"/>
      <c r="M86" s="293" t="str">
        <f>A79</f>
        <v>ＦＣ中村</v>
      </c>
      <c r="N86" s="289"/>
      <c r="O86" s="294"/>
      <c r="P86" s="295" t="str">
        <f>A78</f>
        <v>ＦＣ城東</v>
      </c>
      <c r="Q86" s="296"/>
      <c r="R86" s="296"/>
      <c r="S86" s="296"/>
      <c r="T86" s="296" t="str">
        <f>A80</f>
        <v>野木ＳＳＳ</v>
      </c>
      <c r="U86" s="296"/>
      <c r="V86" s="296"/>
      <c r="W86" s="296"/>
      <c r="X86" s="296" t="str">
        <f>A78</f>
        <v>ＦＣ城東</v>
      </c>
      <c r="Y86" s="296"/>
      <c r="Z86" s="296"/>
      <c r="AA86" s="297"/>
    </row>
    <row r="87" spans="1:27" ht="35.1" customHeight="1" x14ac:dyDescent="0.15">
      <c r="A87" s="212">
        <v>4</v>
      </c>
      <c r="B87" s="213">
        <v>0.48611111111111099</v>
      </c>
      <c r="C87" s="253" t="s">
        <v>108</v>
      </c>
      <c r="D87" s="214">
        <v>0.51041666666666696</v>
      </c>
      <c r="E87" s="288" t="str">
        <f>A78</f>
        <v>ＦＣ城東</v>
      </c>
      <c r="F87" s="289"/>
      <c r="G87" s="290"/>
      <c r="H87" s="345"/>
      <c r="I87" s="340"/>
      <c r="J87" s="261" t="s">
        <v>107</v>
      </c>
      <c r="K87" s="340"/>
      <c r="L87" s="346"/>
      <c r="M87" s="293" t="str">
        <f>A80</f>
        <v>野木ＳＳＳ</v>
      </c>
      <c r="N87" s="289"/>
      <c r="O87" s="294"/>
      <c r="P87" s="295" t="str">
        <f>A79</f>
        <v>ＦＣ中村</v>
      </c>
      <c r="Q87" s="296"/>
      <c r="R87" s="296"/>
      <c r="S87" s="296"/>
      <c r="T87" s="296" t="str">
        <f>A77</f>
        <v>真岡西SC</v>
      </c>
      <c r="U87" s="296"/>
      <c r="V87" s="296"/>
      <c r="W87" s="296"/>
      <c r="X87" s="296" t="str">
        <f>A79</f>
        <v>ＦＣ中村</v>
      </c>
      <c r="Y87" s="296"/>
      <c r="Z87" s="296"/>
      <c r="AA87" s="297"/>
    </row>
    <row r="88" spans="1:27" ht="35.1" customHeight="1" x14ac:dyDescent="0.15">
      <c r="A88" s="222"/>
      <c r="B88" s="220"/>
      <c r="C88" s="259"/>
      <c r="D88" s="221"/>
      <c r="E88" s="298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300"/>
    </row>
    <row r="89" spans="1:27" ht="35.1" customHeight="1" x14ac:dyDescent="0.15">
      <c r="A89" s="212">
        <v>5</v>
      </c>
      <c r="B89" s="213">
        <v>0.54166666666666596</v>
      </c>
      <c r="C89" s="253" t="s">
        <v>108</v>
      </c>
      <c r="D89" s="214">
        <v>0.56597222222222199</v>
      </c>
      <c r="E89" s="288" t="str">
        <f>A77</f>
        <v>真岡西SC</v>
      </c>
      <c r="F89" s="289"/>
      <c r="G89" s="290"/>
      <c r="H89" s="345"/>
      <c r="I89" s="340"/>
      <c r="J89" s="261" t="s">
        <v>107</v>
      </c>
      <c r="K89" s="340"/>
      <c r="L89" s="346"/>
      <c r="M89" s="293" t="str">
        <f>A80</f>
        <v>野木ＳＳＳ</v>
      </c>
      <c r="N89" s="289"/>
      <c r="O89" s="294"/>
      <c r="P89" s="295" t="str">
        <f>A78</f>
        <v>ＦＣ城東</v>
      </c>
      <c r="Q89" s="296"/>
      <c r="R89" s="296"/>
      <c r="S89" s="296"/>
      <c r="T89" s="296" t="str">
        <f>A79</f>
        <v>ＦＣ中村</v>
      </c>
      <c r="U89" s="296"/>
      <c r="V89" s="296"/>
      <c r="W89" s="296"/>
      <c r="X89" s="296" t="str">
        <f>A78</f>
        <v>ＦＣ城東</v>
      </c>
      <c r="Y89" s="296"/>
      <c r="Z89" s="296"/>
      <c r="AA89" s="297"/>
    </row>
    <row r="90" spans="1:27" ht="35.1" customHeight="1" thickBot="1" x14ac:dyDescent="0.2">
      <c r="A90" s="215">
        <v>6</v>
      </c>
      <c r="B90" s="216">
        <v>0.56944444444444398</v>
      </c>
      <c r="C90" s="250" t="s">
        <v>108</v>
      </c>
      <c r="D90" s="217">
        <v>0.59375</v>
      </c>
      <c r="E90" s="319" t="str">
        <f>A78</f>
        <v>ＦＣ城東</v>
      </c>
      <c r="F90" s="320"/>
      <c r="G90" s="321"/>
      <c r="H90" s="349"/>
      <c r="I90" s="343"/>
      <c r="J90" s="262" t="s">
        <v>107</v>
      </c>
      <c r="K90" s="343"/>
      <c r="L90" s="350"/>
      <c r="M90" s="324" t="str">
        <f>A79</f>
        <v>ＦＣ中村</v>
      </c>
      <c r="N90" s="320"/>
      <c r="O90" s="325"/>
      <c r="P90" s="326" t="str">
        <f>A80</f>
        <v>野木ＳＳＳ</v>
      </c>
      <c r="Q90" s="317"/>
      <c r="R90" s="317"/>
      <c r="S90" s="317"/>
      <c r="T90" s="317" t="str">
        <f>A77</f>
        <v>真岡西SC</v>
      </c>
      <c r="U90" s="317"/>
      <c r="V90" s="317"/>
      <c r="W90" s="317"/>
      <c r="X90" s="317" t="str">
        <f>A80</f>
        <v>野木ＳＳＳ</v>
      </c>
      <c r="Y90" s="317"/>
      <c r="Z90" s="317"/>
      <c r="AA90" s="318"/>
    </row>
    <row r="91" spans="1:27" ht="21.95" customHeight="1" x14ac:dyDescent="0.15">
      <c r="A91" s="331" t="s">
        <v>65</v>
      </c>
      <c r="B91" s="331"/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</row>
    <row r="92" spans="1:27" ht="21.95" customHeight="1" x14ac:dyDescent="0.15">
      <c r="A92" s="265" t="s">
        <v>133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</row>
    <row r="93" spans="1:27" ht="21.95" customHeight="1" thickBot="1" x14ac:dyDescent="0.2">
      <c r="A93" s="266">
        <v>45424</v>
      </c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</row>
    <row r="94" spans="1:27" ht="35.1" customHeight="1" thickBot="1" x14ac:dyDescent="0.2">
      <c r="A94" s="268" t="s">
        <v>113</v>
      </c>
      <c r="B94" s="269"/>
      <c r="C94" s="270"/>
      <c r="D94" s="271" t="str">
        <f>A95</f>
        <v>FC真岡21</v>
      </c>
      <c r="E94" s="272"/>
      <c r="F94" s="272"/>
      <c r="G94" s="272" t="str">
        <f>A96</f>
        <v>大谷東ＦＣ</v>
      </c>
      <c r="H94" s="272"/>
      <c r="I94" s="272"/>
      <c r="J94" s="272" t="str">
        <f>A97</f>
        <v>久下田FC</v>
      </c>
      <c r="K94" s="272"/>
      <c r="L94" s="272"/>
      <c r="M94" s="272" t="str">
        <f>A98</f>
        <v>ＧＲＳ足利Ｊｒ</v>
      </c>
      <c r="N94" s="272"/>
      <c r="O94" s="273"/>
      <c r="P94" s="309" t="s">
        <v>8</v>
      </c>
      <c r="Q94" s="272"/>
      <c r="R94" s="272"/>
      <c r="S94" s="272" t="s">
        <v>9</v>
      </c>
      <c r="T94" s="272"/>
      <c r="U94" s="272"/>
      <c r="V94" s="273" t="s">
        <v>10</v>
      </c>
      <c r="W94" s="269"/>
      <c r="X94" s="271"/>
      <c r="Y94" s="272" t="s">
        <v>11</v>
      </c>
      <c r="Z94" s="272"/>
      <c r="AA94" s="308"/>
    </row>
    <row r="95" spans="1:27" ht="35.1" customHeight="1" x14ac:dyDescent="0.15">
      <c r="A95" s="333" t="s">
        <v>142</v>
      </c>
      <c r="B95" s="334"/>
      <c r="C95" s="335"/>
      <c r="D95" s="196"/>
      <c r="E95" s="197"/>
      <c r="F95" s="198"/>
      <c r="G95" s="258"/>
      <c r="H95" s="256" t="s">
        <v>2</v>
      </c>
      <c r="I95" s="257"/>
      <c r="J95" s="258"/>
      <c r="K95" s="256" t="s">
        <v>2</v>
      </c>
      <c r="L95" s="257"/>
      <c r="M95" s="258"/>
      <c r="N95" s="256" t="s">
        <v>2</v>
      </c>
      <c r="O95" s="256"/>
      <c r="P95" s="336"/>
      <c r="Q95" s="337"/>
      <c r="R95" s="337"/>
      <c r="S95" s="337"/>
      <c r="T95" s="337"/>
      <c r="U95" s="337"/>
      <c r="V95" s="337"/>
      <c r="W95" s="337"/>
      <c r="X95" s="337"/>
      <c r="Y95" s="337"/>
      <c r="Z95" s="337"/>
      <c r="AA95" s="338"/>
    </row>
    <row r="96" spans="1:27" ht="35.1" customHeight="1" x14ac:dyDescent="0.15">
      <c r="A96" s="339" t="s">
        <v>147</v>
      </c>
      <c r="B96" s="340"/>
      <c r="C96" s="341"/>
      <c r="D96" s="253"/>
      <c r="E96" s="253" t="s">
        <v>2</v>
      </c>
      <c r="F96" s="254"/>
      <c r="G96" s="201"/>
      <c r="H96" s="202"/>
      <c r="I96" s="203"/>
      <c r="J96" s="255"/>
      <c r="K96" s="253" t="s">
        <v>2</v>
      </c>
      <c r="L96" s="254"/>
      <c r="M96" s="255"/>
      <c r="N96" s="253" t="s">
        <v>2</v>
      </c>
      <c r="O96" s="253"/>
      <c r="P96" s="295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7"/>
    </row>
    <row r="97" spans="1:27" ht="35.1" customHeight="1" x14ac:dyDescent="0.15">
      <c r="A97" s="339" t="s">
        <v>139</v>
      </c>
      <c r="B97" s="340"/>
      <c r="C97" s="341"/>
      <c r="D97" s="253"/>
      <c r="E97" s="253" t="s">
        <v>2</v>
      </c>
      <c r="F97" s="254"/>
      <c r="G97" s="255"/>
      <c r="H97" s="253" t="s">
        <v>2</v>
      </c>
      <c r="I97" s="254"/>
      <c r="J97" s="201"/>
      <c r="K97" s="202"/>
      <c r="L97" s="203"/>
      <c r="M97" s="255"/>
      <c r="N97" s="253" t="s">
        <v>2</v>
      </c>
      <c r="O97" s="253"/>
      <c r="P97" s="295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7"/>
    </row>
    <row r="98" spans="1:27" ht="35.1" customHeight="1" thickBot="1" x14ac:dyDescent="0.2">
      <c r="A98" s="342" t="s">
        <v>154</v>
      </c>
      <c r="B98" s="343"/>
      <c r="C98" s="344"/>
      <c r="D98" s="250"/>
      <c r="E98" s="250" t="s">
        <v>2</v>
      </c>
      <c r="F98" s="251"/>
      <c r="G98" s="252"/>
      <c r="H98" s="250" t="s">
        <v>2</v>
      </c>
      <c r="I98" s="251"/>
      <c r="J98" s="252"/>
      <c r="K98" s="250" t="s">
        <v>2</v>
      </c>
      <c r="L98" s="251"/>
      <c r="M98" s="205"/>
      <c r="N98" s="206"/>
      <c r="O98" s="206"/>
      <c r="P98" s="326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8"/>
    </row>
    <row r="99" spans="1:27" ht="35.1" customHeight="1" thickBot="1" x14ac:dyDescent="0.2">
      <c r="V99" s="207"/>
      <c r="W99" s="207"/>
      <c r="X99" s="207"/>
      <c r="Y99" s="207"/>
      <c r="Z99" s="207"/>
      <c r="AA99" s="207"/>
    </row>
    <row r="100" spans="1:27" ht="35.1" customHeight="1" thickBot="1" x14ac:dyDescent="0.2">
      <c r="B100" s="268" t="s">
        <v>103</v>
      </c>
      <c r="C100" s="269"/>
      <c r="D100" s="270"/>
      <c r="E100" s="268" t="s">
        <v>104</v>
      </c>
      <c r="F100" s="269"/>
      <c r="G100" s="269"/>
      <c r="H100" s="269"/>
      <c r="I100" s="269"/>
      <c r="J100" s="269"/>
      <c r="K100" s="269"/>
      <c r="L100" s="269"/>
      <c r="M100" s="269"/>
      <c r="N100" s="269"/>
      <c r="O100" s="270"/>
      <c r="P100" s="307" t="s">
        <v>105</v>
      </c>
      <c r="Q100" s="307"/>
      <c r="R100" s="307"/>
      <c r="S100" s="268"/>
      <c r="T100" s="308" t="s">
        <v>106</v>
      </c>
      <c r="U100" s="307"/>
      <c r="V100" s="307"/>
      <c r="W100" s="309"/>
      <c r="X100" s="270" t="s">
        <v>106</v>
      </c>
      <c r="Y100" s="307"/>
      <c r="Z100" s="307"/>
      <c r="AA100" s="307"/>
    </row>
    <row r="101" spans="1:27" ht="35.1" customHeight="1" x14ac:dyDescent="0.15">
      <c r="A101" s="208">
        <v>1</v>
      </c>
      <c r="B101" s="209">
        <v>0.375</v>
      </c>
      <c r="C101" s="256" t="s">
        <v>3</v>
      </c>
      <c r="D101" s="210">
        <v>0.39930555555555558</v>
      </c>
      <c r="E101" s="327" t="str">
        <f>A95</f>
        <v>FC真岡21</v>
      </c>
      <c r="F101" s="302"/>
      <c r="G101" s="328"/>
      <c r="H101" s="347"/>
      <c r="I101" s="334"/>
      <c r="J101" s="260" t="s">
        <v>107</v>
      </c>
      <c r="K101" s="334"/>
      <c r="L101" s="348"/>
      <c r="M101" s="301" t="str">
        <f>A96</f>
        <v>大谷東ＦＣ</v>
      </c>
      <c r="N101" s="302"/>
      <c r="O101" s="303"/>
      <c r="P101" s="304" t="str">
        <f>A97</f>
        <v>久下田FC</v>
      </c>
      <c r="Q101" s="305"/>
      <c r="R101" s="305"/>
      <c r="S101" s="305"/>
      <c r="T101" s="305" t="str">
        <f>A98</f>
        <v>ＧＲＳ足利Ｊｒ</v>
      </c>
      <c r="U101" s="305"/>
      <c r="V101" s="305"/>
      <c r="W101" s="305"/>
      <c r="X101" s="305" t="str">
        <f>A97</f>
        <v>久下田FC</v>
      </c>
      <c r="Y101" s="305"/>
      <c r="Z101" s="305"/>
      <c r="AA101" s="306"/>
    </row>
    <row r="102" spans="1:27" ht="35.1" customHeight="1" x14ac:dyDescent="0.15">
      <c r="A102" s="212">
        <v>2</v>
      </c>
      <c r="B102" s="213">
        <v>0.40277777777777773</v>
      </c>
      <c r="C102" s="253" t="s">
        <v>3</v>
      </c>
      <c r="D102" s="214">
        <v>0.42708333333333331</v>
      </c>
      <c r="E102" s="288" t="str">
        <f>A97</f>
        <v>久下田FC</v>
      </c>
      <c r="F102" s="289"/>
      <c r="G102" s="290"/>
      <c r="H102" s="345"/>
      <c r="I102" s="340"/>
      <c r="J102" s="261" t="s">
        <v>107</v>
      </c>
      <c r="K102" s="340"/>
      <c r="L102" s="346"/>
      <c r="M102" s="293" t="str">
        <f>A98</f>
        <v>ＧＲＳ足利Ｊｒ</v>
      </c>
      <c r="N102" s="289"/>
      <c r="O102" s="294"/>
      <c r="P102" s="295" t="str">
        <f>A95</f>
        <v>FC真岡21</v>
      </c>
      <c r="Q102" s="296"/>
      <c r="R102" s="296"/>
      <c r="S102" s="296"/>
      <c r="T102" s="296" t="str">
        <f>A96</f>
        <v>大谷東ＦＣ</v>
      </c>
      <c r="U102" s="296"/>
      <c r="V102" s="296"/>
      <c r="W102" s="296"/>
      <c r="X102" s="296" t="str">
        <f>A95</f>
        <v>FC真岡21</v>
      </c>
      <c r="Y102" s="296"/>
      <c r="Z102" s="296"/>
      <c r="AA102" s="297"/>
    </row>
    <row r="103" spans="1:27" ht="35.1" customHeight="1" x14ac:dyDescent="0.15">
      <c r="A103" s="222"/>
      <c r="B103" s="220"/>
      <c r="C103" s="259"/>
      <c r="D103" s="221"/>
      <c r="E103" s="298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300"/>
    </row>
    <row r="104" spans="1:27" ht="35.1" customHeight="1" x14ac:dyDescent="0.15">
      <c r="A104" s="212">
        <v>3</v>
      </c>
      <c r="B104" s="213">
        <v>0.45833333333333298</v>
      </c>
      <c r="C104" s="253" t="s">
        <v>108</v>
      </c>
      <c r="D104" s="214">
        <v>0.48263888888888901</v>
      </c>
      <c r="E104" s="288" t="str">
        <f>A95</f>
        <v>FC真岡21</v>
      </c>
      <c r="F104" s="289"/>
      <c r="G104" s="290"/>
      <c r="H104" s="345"/>
      <c r="I104" s="340"/>
      <c r="J104" s="261" t="s">
        <v>107</v>
      </c>
      <c r="K104" s="340"/>
      <c r="L104" s="346"/>
      <c r="M104" s="293" t="str">
        <f>A97</f>
        <v>久下田FC</v>
      </c>
      <c r="N104" s="289"/>
      <c r="O104" s="294"/>
      <c r="P104" s="295" t="str">
        <f>A96</f>
        <v>大谷東ＦＣ</v>
      </c>
      <c r="Q104" s="296"/>
      <c r="R104" s="296"/>
      <c r="S104" s="296"/>
      <c r="T104" s="296" t="str">
        <f>A98</f>
        <v>ＧＲＳ足利Ｊｒ</v>
      </c>
      <c r="U104" s="296"/>
      <c r="V104" s="296"/>
      <c r="W104" s="296"/>
      <c r="X104" s="296" t="str">
        <f>A96</f>
        <v>大谷東ＦＣ</v>
      </c>
      <c r="Y104" s="296"/>
      <c r="Z104" s="296"/>
      <c r="AA104" s="297"/>
    </row>
    <row r="105" spans="1:27" ht="35.1" customHeight="1" x14ac:dyDescent="0.15">
      <c r="A105" s="212">
        <v>4</v>
      </c>
      <c r="B105" s="213">
        <v>0.48611111111111099</v>
      </c>
      <c r="C105" s="253" t="s">
        <v>108</v>
      </c>
      <c r="D105" s="214">
        <v>0.51041666666666696</v>
      </c>
      <c r="E105" s="288" t="str">
        <f>A96</f>
        <v>大谷東ＦＣ</v>
      </c>
      <c r="F105" s="289"/>
      <c r="G105" s="290"/>
      <c r="H105" s="345"/>
      <c r="I105" s="340"/>
      <c r="J105" s="261" t="s">
        <v>107</v>
      </c>
      <c r="K105" s="340"/>
      <c r="L105" s="346"/>
      <c r="M105" s="293" t="str">
        <f>A98</f>
        <v>ＧＲＳ足利Ｊｒ</v>
      </c>
      <c r="N105" s="289"/>
      <c r="O105" s="294"/>
      <c r="P105" s="295" t="str">
        <f>A97</f>
        <v>久下田FC</v>
      </c>
      <c r="Q105" s="296"/>
      <c r="R105" s="296"/>
      <c r="S105" s="296"/>
      <c r="T105" s="296" t="str">
        <f>A95</f>
        <v>FC真岡21</v>
      </c>
      <c r="U105" s="296"/>
      <c r="V105" s="296"/>
      <c r="W105" s="296"/>
      <c r="X105" s="296" t="str">
        <f>A97</f>
        <v>久下田FC</v>
      </c>
      <c r="Y105" s="296"/>
      <c r="Z105" s="296"/>
      <c r="AA105" s="297"/>
    </row>
    <row r="106" spans="1:27" ht="35.1" customHeight="1" x14ac:dyDescent="0.15">
      <c r="A106" s="222"/>
      <c r="B106" s="220"/>
      <c r="C106" s="259"/>
      <c r="D106" s="221"/>
      <c r="E106" s="298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300"/>
    </row>
    <row r="107" spans="1:27" ht="35.1" customHeight="1" x14ac:dyDescent="0.15">
      <c r="A107" s="212">
        <v>5</v>
      </c>
      <c r="B107" s="213">
        <v>0.54166666666666596</v>
      </c>
      <c r="C107" s="253" t="s">
        <v>108</v>
      </c>
      <c r="D107" s="214">
        <v>0.56597222222222199</v>
      </c>
      <c r="E107" s="288" t="str">
        <f>A95</f>
        <v>FC真岡21</v>
      </c>
      <c r="F107" s="289"/>
      <c r="G107" s="290"/>
      <c r="H107" s="345"/>
      <c r="I107" s="340"/>
      <c r="J107" s="261" t="s">
        <v>107</v>
      </c>
      <c r="K107" s="340"/>
      <c r="L107" s="346"/>
      <c r="M107" s="293" t="str">
        <f>A98</f>
        <v>ＧＲＳ足利Ｊｒ</v>
      </c>
      <c r="N107" s="289"/>
      <c r="O107" s="294"/>
      <c r="P107" s="295" t="str">
        <f>A96</f>
        <v>大谷東ＦＣ</v>
      </c>
      <c r="Q107" s="296"/>
      <c r="R107" s="296"/>
      <c r="S107" s="296"/>
      <c r="T107" s="296" t="str">
        <f>A97</f>
        <v>久下田FC</v>
      </c>
      <c r="U107" s="296"/>
      <c r="V107" s="296"/>
      <c r="W107" s="296"/>
      <c r="X107" s="296" t="str">
        <f>A96</f>
        <v>大谷東ＦＣ</v>
      </c>
      <c r="Y107" s="296"/>
      <c r="Z107" s="296"/>
      <c r="AA107" s="297"/>
    </row>
    <row r="108" spans="1:27" ht="35.1" customHeight="1" thickBot="1" x14ac:dyDescent="0.2">
      <c r="A108" s="215">
        <v>6</v>
      </c>
      <c r="B108" s="216">
        <v>0.56944444444444398</v>
      </c>
      <c r="C108" s="250" t="s">
        <v>108</v>
      </c>
      <c r="D108" s="217">
        <v>0.59375</v>
      </c>
      <c r="E108" s="319" t="str">
        <f>A96</f>
        <v>大谷東ＦＣ</v>
      </c>
      <c r="F108" s="320"/>
      <c r="G108" s="321"/>
      <c r="H108" s="349"/>
      <c r="I108" s="343"/>
      <c r="J108" s="262" t="s">
        <v>107</v>
      </c>
      <c r="K108" s="343"/>
      <c r="L108" s="350"/>
      <c r="M108" s="324" t="str">
        <f>A97</f>
        <v>久下田FC</v>
      </c>
      <c r="N108" s="320"/>
      <c r="O108" s="325"/>
      <c r="P108" s="326" t="str">
        <f>A98</f>
        <v>ＧＲＳ足利Ｊｒ</v>
      </c>
      <c r="Q108" s="317"/>
      <c r="R108" s="317"/>
      <c r="S108" s="317"/>
      <c r="T108" s="317" t="str">
        <f>A95</f>
        <v>FC真岡21</v>
      </c>
      <c r="U108" s="317"/>
      <c r="V108" s="317"/>
      <c r="W108" s="317"/>
      <c r="X108" s="317" t="str">
        <f>A98</f>
        <v>ＧＲＳ足利Ｊｒ</v>
      </c>
      <c r="Y108" s="317"/>
      <c r="Z108" s="317"/>
      <c r="AA108" s="318"/>
    </row>
  </sheetData>
  <mergeCells count="486">
    <mergeCell ref="X108:AA108"/>
    <mergeCell ref="E108:G108"/>
    <mergeCell ref="H108:I108"/>
    <mergeCell ref="K108:L108"/>
    <mergeCell ref="M108:O108"/>
    <mergeCell ref="P108:S108"/>
    <mergeCell ref="T108:W108"/>
    <mergeCell ref="X105:AA105"/>
    <mergeCell ref="E106:AA106"/>
    <mergeCell ref="E107:G107"/>
    <mergeCell ref="H107:I107"/>
    <mergeCell ref="K107:L107"/>
    <mergeCell ref="M107:O107"/>
    <mergeCell ref="P107:S107"/>
    <mergeCell ref="T107:W107"/>
    <mergeCell ref="X107:AA107"/>
    <mergeCell ref="E105:G105"/>
    <mergeCell ref="H105:I105"/>
    <mergeCell ref="K105:L105"/>
    <mergeCell ref="M105:O105"/>
    <mergeCell ref="P105:S105"/>
    <mergeCell ref="T105:W105"/>
    <mergeCell ref="E103:AA103"/>
    <mergeCell ref="E104:G104"/>
    <mergeCell ref="H104:I104"/>
    <mergeCell ref="K104:L104"/>
    <mergeCell ref="M104:O104"/>
    <mergeCell ref="P104:S104"/>
    <mergeCell ref="T104:W104"/>
    <mergeCell ref="X104:AA104"/>
    <mergeCell ref="X101:AA101"/>
    <mergeCell ref="E102:G102"/>
    <mergeCell ref="H102:I102"/>
    <mergeCell ref="K102:L102"/>
    <mergeCell ref="M102:O102"/>
    <mergeCell ref="P102:S102"/>
    <mergeCell ref="T102:W102"/>
    <mergeCell ref="X102:AA102"/>
    <mergeCell ref="E101:G101"/>
    <mergeCell ref="H101:I101"/>
    <mergeCell ref="K101:L101"/>
    <mergeCell ref="M101:O101"/>
    <mergeCell ref="P101:S101"/>
    <mergeCell ref="T101:W101"/>
    <mergeCell ref="A98:C98"/>
    <mergeCell ref="P98:R98"/>
    <mergeCell ref="S98:U98"/>
    <mergeCell ref="V98:X98"/>
    <mergeCell ref="Y98:AA98"/>
    <mergeCell ref="B100:D100"/>
    <mergeCell ref="E100:O100"/>
    <mergeCell ref="P100:S100"/>
    <mergeCell ref="T100:W100"/>
    <mergeCell ref="X100:AA100"/>
    <mergeCell ref="A96:C96"/>
    <mergeCell ref="P96:R96"/>
    <mergeCell ref="S96:U96"/>
    <mergeCell ref="V96:X96"/>
    <mergeCell ref="Y96:AA96"/>
    <mergeCell ref="A97:C97"/>
    <mergeCell ref="P97:R97"/>
    <mergeCell ref="S97:U97"/>
    <mergeCell ref="V97:X97"/>
    <mergeCell ref="Y97:AA97"/>
    <mergeCell ref="S94:U94"/>
    <mergeCell ref="V94:X94"/>
    <mergeCell ref="Y94:AA94"/>
    <mergeCell ref="A95:C95"/>
    <mergeCell ref="P95:R95"/>
    <mergeCell ref="S95:U95"/>
    <mergeCell ref="V95:X95"/>
    <mergeCell ref="Y95:AA95"/>
    <mergeCell ref="X90:AA90"/>
    <mergeCell ref="A91:AA91"/>
    <mergeCell ref="A92:AA92"/>
    <mergeCell ref="A93:AA93"/>
    <mergeCell ref="A94:C94"/>
    <mergeCell ref="D94:F94"/>
    <mergeCell ref="G94:I94"/>
    <mergeCell ref="J94:L94"/>
    <mergeCell ref="M94:O94"/>
    <mergeCell ref="P94:R94"/>
    <mergeCell ref="E90:G90"/>
    <mergeCell ref="H90:I90"/>
    <mergeCell ref="K90:L90"/>
    <mergeCell ref="M90:O90"/>
    <mergeCell ref="P90:S90"/>
    <mergeCell ref="T90:W90"/>
    <mergeCell ref="X87:AA87"/>
    <mergeCell ref="E88:AA88"/>
    <mergeCell ref="E89:G89"/>
    <mergeCell ref="H89:I89"/>
    <mergeCell ref="K89:L89"/>
    <mergeCell ref="M89:O89"/>
    <mergeCell ref="P89:S89"/>
    <mergeCell ref="T89:W89"/>
    <mergeCell ref="X89:AA89"/>
    <mergeCell ref="E87:G87"/>
    <mergeCell ref="H87:I87"/>
    <mergeCell ref="K87:L87"/>
    <mergeCell ref="M87:O87"/>
    <mergeCell ref="P87:S87"/>
    <mergeCell ref="T87:W87"/>
    <mergeCell ref="E85:AA85"/>
    <mergeCell ref="E86:G86"/>
    <mergeCell ref="H86:I86"/>
    <mergeCell ref="K86:L86"/>
    <mergeCell ref="M86:O86"/>
    <mergeCell ref="P86:S86"/>
    <mergeCell ref="T86:W86"/>
    <mergeCell ref="X86:AA86"/>
    <mergeCell ref="X83:AA83"/>
    <mergeCell ref="E84:G84"/>
    <mergeCell ref="H84:I84"/>
    <mergeCell ref="K84:L84"/>
    <mergeCell ref="M84:O84"/>
    <mergeCell ref="P84:S84"/>
    <mergeCell ref="T84:W84"/>
    <mergeCell ref="X84:AA84"/>
    <mergeCell ref="E83:G83"/>
    <mergeCell ref="H83:I83"/>
    <mergeCell ref="K83:L83"/>
    <mergeCell ref="M83:O83"/>
    <mergeCell ref="P83:S83"/>
    <mergeCell ref="T83:W83"/>
    <mergeCell ref="A80:C80"/>
    <mergeCell ref="P80:R80"/>
    <mergeCell ref="S80:U80"/>
    <mergeCell ref="V80:X80"/>
    <mergeCell ref="Y80:AA80"/>
    <mergeCell ref="B82:D82"/>
    <mergeCell ref="E82:O82"/>
    <mergeCell ref="P82:S82"/>
    <mergeCell ref="T82:W82"/>
    <mergeCell ref="X82:AA82"/>
    <mergeCell ref="A78:C78"/>
    <mergeCell ref="P78:R78"/>
    <mergeCell ref="S78:U78"/>
    <mergeCell ref="V78:X78"/>
    <mergeCell ref="Y78:AA78"/>
    <mergeCell ref="A79:C79"/>
    <mergeCell ref="P79:R79"/>
    <mergeCell ref="S79:U79"/>
    <mergeCell ref="V79:X79"/>
    <mergeCell ref="Y79:AA79"/>
    <mergeCell ref="S76:U76"/>
    <mergeCell ref="V76:X76"/>
    <mergeCell ref="Y76:AA76"/>
    <mergeCell ref="A77:C77"/>
    <mergeCell ref="P77:R77"/>
    <mergeCell ref="S77:U77"/>
    <mergeCell ref="V77:X77"/>
    <mergeCell ref="Y77:AA77"/>
    <mergeCell ref="X72:AA72"/>
    <mergeCell ref="A73:AA73"/>
    <mergeCell ref="A74:AA74"/>
    <mergeCell ref="A75:AA75"/>
    <mergeCell ref="A76:C76"/>
    <mergeCell ref="D76:F76"/>
    <mergeCell ref="G76:I76"/>
    <mergeCell ref="J76:L76"/>
    <mergeCell ref="M76:O76"/>
    <mergeCell ref="P76:R76"/>
    <mergeCell ref="E72:G72"/>
    <mergeCell ref="H72:I72"/>
    <mergeCell ref="K72:L72"/>
    <mergeCell ref="M72:O72"/>
    <mergeCell ref="P72:S72"/>
    <mergeCell ref="T72:W72"/>
    <mergeCell ref="X69:AA69"/>
    <mergeCell ref="E70:AA70"/>
    <mergeCell ref="E71:G71"/>
    <mergeCell ref="H71:I71"/>
    <mergeCell ref="K71:L71"/>
    <mergeCell ref="M71:O71"/>
    <mergeCell ref="P71:S71"/>
    <mergeCell ref="T71:W71"/>
    <mergeCell ref="X71:AA71"/>
    <mergeCell ref="E69:G69"/>
    <mergeCell ref="H69:I69"/>
    <mergeCell ref="K69:L69"/>
    <mergeCell ref="M69:O69"/>
    <mergeCell ref="P69:S69"/>
    <mergeCell ref="T69:W69"/>
    <mergeCell ref="E67:AA67"/>
    <mergeCell ref="E68:G68"/>
    <mergeCell ref="H68:I68"/>
    <mergeCell ref="K68:L68"/>
    <mergeCell ref="M68:O68"/>
    <mergeCell ref="P68:S68"/>
    <mergeCell ref="T68:W68"/>
    <mergeCell ref="X68:AA68"/>
    <mergeCell ref="X65:AA65"/>
    <mergeCell ref="E66:G66"/>
    <mergeCell ref="H66:I66"/>
    <mergeCell ref="K66:L66"/>
    <mergeCell ref="M66:O66"/>
    <mergeCell ref="P66:S66"/>
    <mergeCell ref="T66:W66"/>
    <mergeCell ref="X66:AA66"/>
    <mergeCell ref="E65:G65"/>
    <mergeCell ref="H65:I65"/>
    <mergeCell ref="K65:L65"/>
    <mergeCell ref="M65:O65"/>
    <mergeCell ref="P65:S65"/>
    <mergeCell ref="T65:W65"/>
    <mergeCell ref="A62:C62"/>
    <mergeCell ref="P62:R62"/>
    <mergeCell ref="S62:U62"/>
    <mergeCell ref="V62:X62"/>
    <mergeCell ref="Y62:AA62"/>
    <mergeCell ref="B64:D64"/>
    <mergeCell ref="E64:O64"/>
    <mergeCell ref="P64:S64"/>
    <mergeCell ref="T64:W64"/>
    <mergeCell ref="X64:AA64"/>
    <mergeCell ref="A60:C60"/>
    <mergeCell ref="P60:R60"/>
    <mergeCell ref="S60:U60"/>
    <mergeCell ref="V60:X60"/>
    <mergeCell ref="Y60:AA60"/>
    <mergeCell ref="A61:C61"/>
    <mergeCell ref="P61:R61"/>
    <mergeCell ref="S61:U61"/>
    <mergeCell ref="V61:X61"/>
    <mergeCell ref="Y61:AA61"/>
    <mergeCell ref="S58:U58"/>
    <mergeCell ref="V58:X58"/>
    <mergeCell ref="Y58:AA58"/>
    <mergeCell ref="A59:C59"/>
    <mergeCell ref="P59:R59"/>
    <mergeCell ref="S59:U59"/>
    <mergeCell ref="V59:X59"/>
    <mergeCell ref="Y59:AA59"/>
    <mergeCell ref="X54:AA54"/>
    <mergeCell ref="A55:AA55"/>
    <mergeCell ref="A56:AA56"/>
    <mergeCell ref="A57:AA57"/>
    <mergeCell ref="A58:C58"/>
    <mergeCell ref="D58:F58"/>
    <mergeCell ref="G58:I58"/>
    <mergeCell ref="J58:L58"/>
    <mergeCell ref="M58:O58"/>
    <mergeCell ref="P58:R58"/>
    <mergeCell ref="E54:G54"/>
    <mergeCell ref="H54:I54"/>
    <mergeCell ref="K54:L54"/>
    <mergeCell ref="M54:O54"/>
    <mergeCell ref="P54:S54"/>
    <mergeCell ref="T54:W54"/>
    <mergeCell ref="X51:AA51"/>
    <mergeCell ref="E52:AA52"/>
    <mergeCell ref="E53:G53"/>
    <mergeCell ref="H53:I53"/>
    <mergeCell ref="K53:L53"/>
    <mergeCell ref="M53:O53"/>
    <mergeCell ref="P53:S53"/>
    <mergeCell ref="T53:W53"/>
    <mergeCell ref="X53:AA53"/>
    <mergeCell ref="E51:G51"/>
    <mergeCell ref="H51:I51"/>
    <mergeCell ref="K51:L51"/>
    <mergeCell ref="M51:O51"/>
    <mergeCell ref="P51:S51"/>
    <mergeCell ref="T51:W51"/>
    <mergeCell ref="E49:AA49"/>
    <mergeCell ref="E50:G50"/>
    <mergeCell ref="H50:I50"/>
    <mergeCell ref="K50:L50"/>
    <mergeCell ref="M50:O50"/>
    <mergeCell ref="P50:S50"/>
    <mergeCell ref="T50:W50"/>
    <mergeCell ref="X50:AA50"/>
    <mergeCell ref="X47:AA47"/>
    <mergeCell ref="E48:G48"/>
    <mergeCell ref="H48:I48"/>
    <mergeCell ref="K48:L48"/>
    <mergeCell ref="M48:O48"/>
    <mergeCell ref="P48:S48"/>
    <mergeCell ref="T48:W48"/>
    <mergeCell ref="X48:AA48"/>
    <mergeCell ref="E47:G47"/>
    <mergeCell ref="H47:I47"/>
    <mergeCell ref="K47:L47"/>
    <mergeCell ref="M47:O47"/>
    <mergeCell ref="P47:S47"/>
    <mergeCell ref="T47:W47"/>
    <mergeCell ref="A44:C44"/>
    <mergeCell ref="P44:R44"/>
    <mergeCell ref="S44:U44"/>
    <mergeCell ref="V44:X44"/>
    <mergeCell ref="Y44:AA44"/>
    <mergeCell ref="B46:D46"/>
    <mergeCell ref="E46:O46"/>
    <mergeCell ref="P46:S46"/>
    <mergeCell ref="T46:W46"/>
    <mergeCell ref="X46:AA46"/>
    <mergeCell ref="A42:C42"/>
    <mergeCell ref="P42:R42"/>
    <mergeCell ref="S42:U42"/>
    <mergeCell ref="V42:X42"/>
    <mergeCell ref="Y42:AA42"/>
    <mergeCell ref="A43:C43"/>
    <mergeCell ref="P43:R43"/>
    <mergeCell ref="S43:U43"/>
    <mergeCell ref="V43:X43"/>
    <mergeCell ref="Y43:AA43"/>
    <mergeCell ref="S40:U40"/>
    <mergeCell ref="V40:X40"/>
    <mergeCell ref="Y40:AA40"/>
    <mergeCell ref="A41:C41"/>
    <mergeCell ref="P41:R41"/>
    <mergeCell ref="S41:U41"/>
    <mergeCell ref="V41:X41"/>
    <mergeCell ref="Y41:AA41"/>
    <mergeCell ref="X36:AA36"/>
    <mergeCell ref="A37:AA37"/>
    <mergeCell ref="A38:AA38"/>
    <mergeCell ref="A39:AA39"/>
    <mergeCell ref="A40:C40"/>
    <mergeCell ref="D40:F40"/>
    <mergeCell ref="G40:I40"/>
    <mergeCell ref="J40:L40"/>
    <mergeCell ref="M40:O40"/>
    <mergeCell ref="P40:R40"/>
    <mergeCell ref="E36:G36"/>
    <mergeCell ref="H36:I36"/>
    <mergeCell ref="K36:L36"/>
    <mergeCell ref="M36:O36"/>
    <mergeCell ref="P36:S36"/>
    <mergeCell ref="T36:W36"/>
    <mergeCell ref="X33:AA33"/>
    <mergeCell ref="E34:AA34"/>
    <mergeCell ref="E35:G35"/>
    <mergeCell ref="H35:I35"/>
    <mergeCell ref="K35:L35"/>
    <mergeCell ref="M35:O35"/>
    <mergeCell ref="P35:S35"/>
    <mergeCell ref="T35:W35"/>
    <mergeCell ref="X35:AA35"/>
    <mergeCell ref="E33:G33"/>
    <mergeCell ref="H33:I33"/>
    <mergeCell ref="K33:L33"/>
    <mergeCell ref="M33:O33"/>
    <mergeCell ref="P33:S33"/>
    <mergeCell ref="T33:W33"/>
    <mergeCell ref="E31:AA31"/>
    <mergeCell ref="E32:G32"/>
    <mergeCell ref="H32:I32"/>
    <mergeCell ref="K32:L32"/>
    <mergeCell ref="M32:O32"/>
    <mergeCell ref="P32:S32"/>
    <mergeCell ref="T32:W32"/>
    <mergeCell ref="X32:AA32"/>
    <mergeCell ref="X29:AA29"/>
    <mergeCell ref="E30:G30"/>
    <mergeCell ref="H30:I30"/>
    <mergeCell ref="K30:L30"/>
    <mergeCell ref="M30:O30"/>
    <mergeCell ref="P30:S30"/>
    <mergeCell ref="T30:W30"/>
    <mergeCell ref="X30:AA30"/>
    <mergeCell ref="E29:G29"/>
    <mergeCell ref="H29:I29"/>
    <mergeCell ref="K29:L29"/>
    <mergeCell ref="M29:O29"/>
    <mergeCell ref="P29:S29"/>
    <mergeCell ref="T29:W29"/>
    <mergeCell ref="A26:C26"/>
    <mergeCell ref="P26:R26"/>
    <mergeCell ref="S26:U26"/>
    <mergeCell ref="V26:X26"/>
    <mergeCell ref="Y26:AA26"/>
    <mergeCell ref="B28:D28"/>
    <mergeCell ref="E28:O28"/>
    <mergeCell ref="P28:S28"/>
    <mergeCell ref="T28:W28"/>
    <mergeCell ref="X28:AA28"/>
    <mergeCell ref="A24:C24"/>
    <mergeCell ref="P24:R24"/>
    <mergeCell ref="S24:U24"/>
    <mergeCell ref="V24:X24"/>
    <mergeCell ref="Y24:AA24"/>
    <mergeCell ref="A25:C25"/>
    <mergeCell ref="P25:R25"/>
    <mergeCell ref="S25:U25"/>
    <mergeCell ref="V25:X25"/>
    <mergeCell ref="Y25:AA25"/>
    <mergeCell ref="S22:U22"/>
    <mergeCell ref="V22:X22"/>
    <mergeCell ref="Y22:AA22"/>
    <mergeCell ref="A23:C23"/>
    <mergeCell ref="P23:R23"/>
    <mergeCell ref="S23:U23"/>
    <mergeCell ref="V23:X23"/>
    <mergeCell ref="Y23:AA23"/>
    <mergeCell ref="X18:AA18"/>
    <mergeCell ref="A19:AA19"/>
    <mergeCell ref="A20:AA20"/>
    <mergeCell ref="A21:AA21"/>
    <mergeCell ref="A22:C22"/>
    <mergeCell ref="D22:F22"/>
    <mergeCell ref="G22:I22"/>
    <mergeCell ref="J22:L22"/>
    <mergeCell ref="M22:O22"/>
    <mergeCell ref="P22:R22"/>
    <mergeCell ref="E18:G18"/>
    <mergeCell ref="H18:I18"/>
    <mergeCell ref="K18:L18"/>
    <mergeCell ref="M18:O18"/>
    <mergeCell ref="P18:S18"/>
    <mergeCell ref="T18:W18"/>
    <mergeCell ref="X15:AA15"/>
    <mergeCell ref="E16:AA16"/>
    <mergeCell ref="E17:G17"/>
    <mergeCell ref="H17:I17"/>
    <mergeCell ref="K17:L17"/>
    <mergeCell ref="M17:O17"/>
    <mergeCell ref="P17:S17"/>
    <mergeCell ref="T17:W17"/>
    <mergeCell ref="X17:AA17"/>
    <mergeCell ref="E15:G15"/>
    <mergeCell ref="H15:I15"/>
    <mergeCell ref="K15:L15"/>
    <mergeCell ref="M15:O15"/>
    <mergeCell ref="P15:S15"/>
    <mergeCell ref="T15:W15"/>
    <mergeCell ref="E13:AA13"/>
    <mergeCell ref="E14:G14"/>
    <mergeCell ref="H14:I14"/>
    <mergeCell ref="K14:L14"/>
    <mergeCell ref="M14:O14"/>
    <mergeCell ref="P14:S14"/>
    <mergeCell ref="T14:W14"/>
    <mergeCell ref="X14:AA14"/>
    <mergeCell ref="X11:AA11"/>
    <mergeCell ref="E12:G12"/>
    <mergeCell ref="H12:I12"/>
    <mergeCell ref="K12:L12"/>
    <mergeCell ref="M12:O12"/>
    <mergeCell ref="P12:S12"/>
    <mergeCell ref="T12:W12"/>
    <mergeCell ref="X12:AA12"/>
    <mergeCell ref="E11:G11"/>
    <mergeCell ref="H11:I11"/>
    <mergeCell ref="K11:L11"/>
    <mergeCell ref="M11:O11"/>
    <mergeCell ref="P11:S11"/>
    <mergeCell ref="T11:W11"/>
    <mergeCell ref="A8:C8"/>
    <mergeCell ref="P8:R8"/>
    <mergeCell ref="S8:U8"/>
    <mergeCell ref="V8:X8"/>
    <mergeCell ref="Y8:AA8"/>
    <mergeCell ref="B10:D10"/>
    <mergeCell ref="E10:O10"/>
    <mergeCell ref="P10:S10"/>
    <mergeCell ref="T10:W10"/>
    <mergeCell ref="X10:AA10"/>
    <mergeCell ref="A6:C6"/>
    <mergeCell ref="P6:R6"/>
    <mergeCell ref="S6:U6"/>
    <mergeCell ref="V6:X6"/>
    <mergeCell ref="Y6:AA6"/>
    <mergeCell ref="A7:C7"/>
    <mergeCell ref="P7:R7"/>
    <mergeCell ref="S7:U7"/>
    <mergeCell ref="V7:X7"/>
    <mergeCell ref="Y7:AA7"/>
    <mergeCell ref="V4:X4"/>
    <mergeCell ref="Y4:AA4"/>
    <mergeCell ref="A5:C5"/>
    <mergeCell ref="P5:R5"/>
    <mergeCell ref="S5:U5"/>
    <mergeCell ref="V5:X5"/>
    <mergeCell ref="Y5:AA5"/>
    <mergeCell ref="A1:AA1"/>
    <mergeCell ref="A2:AA2"/>
    <mergeCell ref="A3:AA3"/>
    <mergeCell ref="A4:C4"/>
    <mergeCell ref="D4:F4"/>
    <mergeCell ref="G4:I4"/>
    <mergeCell ref="J4:L4"/>
    <mergeCell ref="M4:O4"/>
    <mergeCell ref="P4:R4"/>
    <mergeCell ref="S4:U4"/>
  </mergeCells>
  <phoneticPr fontId="2"/>
  <pageMargins left="0.34" right="0.38" top="0.37" bottom="0.28000000000000003" header="0.26" footer="0.18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8"/>
  <sheetViews>
    <sheetView zoomScale="75" zoomScaleNormal="75" workbookViewId="0">
      <selection activeCell="B107" sqref="B107:D109"/>
    </sheetView>
  </sheetViews>
  <sheetFormatPr defaultRowHeight="13.5" x14ac:dyDescent="0.15"/>
  <cols>
    <col min="1" max="11" width="4.625" customWidth="1"/>
    <col min="12" max="12" width="2.625" customWidth="1"/>
    <col min="13" max="13" width="4.625" customWidth="1"/>
    <col min="14" max="14" width="2.625" customWidth="1"/>
    <col min="15" max="31" width="4.625" customWidth="1"/>
    <col min="32" max="32" width="6" customWidth="1"/>
    <col min="33" max="47" width="5.125" hidden="1" customWidth="1"/>
    <col min="48" max="48" width="2.625" customWidth="1"/>
  </cols>
  <sheetData>
    <row r="1" spans="1:46" ht="20.25" customHeight="1" x14ac:dyDescent="0.15">
      <c r="A1" s="415" t="s">
        <v>130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189"/>
      <c r="AH1" s="41"/>
      <c r="AI1" s="41"/>
      <c r="AJ1" s="41"/>
      <c r="AK1" s="41"/>
      <c r="AL1" s="41"/>
      <c r="AM1" s="41"/>
      <c r="AN1" s="41"/>
      <c r="AO1" s="78"/>
      <c r="AP1" s="41"/>
      <c r="AQ1" s="41"/>
      <c r="AR1" s="41"/>
      <c r="AS1" s="41"/>
      <c r="AT1" s="41"/>
    </row>
    <row r="2" spans="1:46" ht="18.75" customHeight="1" x14ac:dyDescent="0.15">
      <c r="A2" s="3"/>
      <c r="B2" s="3"/>
      <c r="C2" s="3"/>
      <c r="D2" s="3"/>
      <c r="E2" s="189"/>
      <c r="F2" s="416" t="s">
        <v>121</v>
      </c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7" t="s">
        <v>122</v>
      </c>
      <c r="Y2" s="417"/>
      <c r="Z2" s="417"/>
      <c r="AA2" s="417"/>
      <c r="AB2" s="417"/>
      <c r="AC2" s="417"/>
      <c r="AD2" s="416" t="s">
        <v>120</v>
      </c>
      <c r="AE2" s="416"/>
      <c r="AF2" s="416"/>
      <c r="AG2" s="180"/>
      <c r="AH2" s="40"/>
      <c r="AI2" s="40"/>
      <c r="AJ2" s="40"/>
      <c r="AK2" s="40"/>
      <c r="AL2" s="40"/>
      <c r="AM2" s="40"/>
      <c r="AN2" s="40"/>
      <c r="AO2" s="79"/>
      <c r="AP2" s="40"/>
      <c r="AQ2" s="40"/>
      <c r="AR2" s="40"/>
      <c r="AS2" s="40"/>
      <c r="AT2" s="40"/>
    </row>
    <row r="3" spans="1:46" ht="12" customHeight="1" x14ac:dyDescent="0.1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42"/>
      <c r="AI3" s="42"/>
      <c r="AJ3" s="42"/>
      <c r="AK3" s="42"/>
      <c r="AL3" s="42"/>
      <c r="AM3" s="42"/>
      <c r="AN3" s="42"/>
      <c r="AO3" s="79"/>
      <c r="AP3" s="42"/>
      <c r="AQ3" s="42"/>
      <c r="AR3" s="42"/>
      <c r="AS3" s="42"/>
      <c r="AT3" s="42"/>
    </row>
    <row r="4" spans="1:46" ht="19.5" thickBot="1" x14ac:dyDescent="0.2">
      <c r="A4" s="30"/>
      <c r="B4" s="355" t="s">
        <v>127</v>
      </c>
      <c r="C4" s="355"/>
      <c r="D4" s="355"/>
      <c r="E4" s="355"/>
      <c r="F4" s="355"/>
      <c r="G4" s="31"/>
      <c r="H4" s="31"/>
      <c r="I4" s="31"/>
      <c r="J4" s="31"/>
      <c r="K4" s="31"/>
      <c r="L4" s="31"/>
      <c r="M4" s="31"/>
      <c r="N4" s="31"/>
      <c r="O4" s="31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5"/>
      <c r="AC4" s="5"/>
      <c r="AD4" s="2"/>
      <c r="AE4" s="2"/>
      <c r="AF4" s="2"/>
      <c r="AG4" s="39"/>
      <c r="AH4" s="114" t="s">
        <v>47</v>
      </c>
      <c r="AI4" s="43"/>
      <c r="AJ4" s="43"/>
      <c r="AK4" s="43"/>
      <c r="AL4" s="43"/>
      <c r="AM4" s="43"/>
      <c r="AN4" s="43"/>
      <c r="AO4" s="77"/>
      <c r="AP4" s="43"/>
      <c r="AQ4" s="43"/>
      <c r="AR4" s="43"/>
      <c r="AS4" s="43"/>
      <c r="AT4" s="43"/>
    </row>
    <row r="5" spans="1:46" ht="20.100000000000001" customHeight="1" thickBot="1" x14ac:dyDescent="0.2">
      <c r="A5" s="30"/>
      <c r="B5" s="400" t="s">
        <v>16</v>
      </c>
      <c r="C5" s="401"/>
      <c r="D5" s="402"/>
      <c r="E5" s="403">
        <f>B6</f>
        <v>0</v>
      </c>
      <c r="F5" s="404"/>
      <c r="G5" s="404"/>
      <c r="H5" s="404">
        <f>B7</f>
        <v>0</v>
      </c>
      <c r="I5" s="404"/>
      <c r="J5" s="404"/>
      <c r="K5" s="404">
        <f>B8</f>
        <v>0</v>
      </c>
      <c r="L5" s="404"/>
      <c r="M5" s="404"/>
      <c r="N5" s="405"/>
      <c r="O5" s="405"/>
      <c r="P5" s="309" t="s">
        <v>8</v>
      </c>
      <c r="Q5" s="272"/>
      <c r="R5" s="272"/>
      <c r="S5" s="272" t="s">
        <v>9</v>
      </c>
      <c r="T5" s="272"/>
      <c r="U5" s="272"/>
      <c r="V5" s="272" t="s">
        <v>10</v>
      </c>
      <c r="W5" s="272"/>
      <c r="X5" s="308"/>
      <c r="Y5" s="271" t="s">
        <v>11</v>
      </c>
      <c r="Z5" s="272"/>
      <c r="AA5" s="308"/>
      <c r="AG5" s="3"/>
      <c r="AH5" s="104"/>
      <c r="AI5" s="60" t="s">
        <v>53</v>
      </c>
      <c r="AJ5" s="50">
        <v>1</v>
      </c>
      <c r="AK5" s="51">
        <v>2</v>
      </c>
      <c r="AL5" s="52">
        <v>3</v>
      </c>
      <c r="AM5" s="52" t="s">
        <v>43</v>
      </c>
      <c r="AN5" s="105"/>
      <c r="AO5" s="116" t="s">
        <v>48</v>
      </c>
      <c r="AP5" s="117" t="s">
        <v>49</v>
      </c>
      <c r="AQ5" s="117" t="s">
        <v>50</v>
      </c>
      <c r="AR5" s="117" t="s">
        <v>62</v>
      </c>
      <c r="AS5" s="118" t="s">
        <v>63</v>
      </c>
      <c r="AT5" s="119" t="s">
        <v>51</v>
      </c>
    </row>
    <row r="6" spans="1:46" ht="20.100000000000001" customHeight="1" thickTop="1" x14ac:dyDescent="0.15">
      <c r="A6" s="32" t="s">
        <v>157</v>
      </c>
      <c r="B6" s="411"/>
      <c r="C6" s="412"/>
      <c r="D6" s="413"/>
      <c r="E6" s="22"/>
      <c r="F6" s="23"/>
      <c r="G6" s="24"/>
      <c r="H6" s="33" t="str">
        <f>IF(K16="","",K16)</f>
        <v/>
      </c>
      <c r="I6" s="21" t="s">
        <v>2</v>
      </c>
      <c r="J6" s="34" t="str">
        <f>IF(O16="","",O16)</f>
        <v/>
      </c>
      <c r="K6" s="33" t="str">
        <f>IF(K18="","",K18)</f>
        <v/>
      </c>
      <c r="L6" s="21"/>
      <c r="M6" s="21" t="s">
        <v>2</v>
      </c>
      <c r="N6" s="21"/>
      <c r="O6" s="21" t="str">
        <f>IF(O18="","",O18)</f>
        <v/>
      </c>
      <c r="P6" s="414" t="str">
        <f>AM6</f>
        <v/>
      </c>
      <c r="Q6" s="398"/>
      <c r="R6" s="398"/>
      <c r="S6" s="393" t="str">
        <f>IF(H6="","",((H6+K6)-(J6+O6)))</f>
        <v/>
      </c>
      <c r="T6" s="393"/>
      <c r="U6" s="393"/>
      <c r="V6" s="393" t="str">
        <f>IF(H6="","",(H6+K6))</f>
        <v/>
      </c>
      <c r="W6" s="393"/>
      <c r="X6" s="394"/>
      <c r="Y6" s="397" t="str">
        <f>IF(AT6="","",RANK(AT6,AT6:AT8,0))</f>
        <v/>
      </c>
      <c r="Z6" s="398"/>
      <c r="AA6" s="399"/>
      <c r="AB6" s="3"/>
      <c r="AC6" s="418" t="s">
        <v>190</v>
      </c>
      <c r="AD6" s="418"/>
      <c r="AE6" s="418"/>
      <c r="AF6" s="418"/>
      <c r="AG6" s="182"/>
      <c r="AH6" s="106"/>
      <c r="AI6" s="53">
        <v>1</v>
      </c>
      <c r="AJ6" s="150"/>
      <c r="AK6" s="49">
        <f>IF(H6="",0,IF(H6&gt;J6,3,IF(H6&lt;J6,0,IF(H6=J6,1))))</f>
        <v>0</v>
      </c>
      <c r="AL6" s="54">
        <f>IF(K6="",0,IF(K6&gt;O6,3,IF(K6&lt;O6,0,IF(K6=O6,1,""))))</f>
        <v>0</v>
      </c>
      <c r="AM6" s="54" t="str">
        <f>IF(H6="","",AJ6+AK6+AL6)</f>
        <v/>
      </c>
      <c r="AN6" s="45"/>
      <c r="AO6" s="120" t="str">
        <f>IF(P6="","",RANK(P6,P6:R8,0))</f>
        <v/>
      </c>
      <c r="AP6" s="121" t="str">
        <f>IF(S6="","",RANK(S6,S6:U8,0))</f>
        <v/>
      </c>
      <c r="AQ6" s="121" t="str">
        <f>IF(V6="","",RANK(V6,V6:X8,0))</f>
        <v/>
      </c>
      <c r="AR6" s="121" t="str">
        <f>IF(P6="","",(P6*2)+S6+(V6*0.1)+(AQ6*0.001))</f>
        <v/>
      </c>
      <c r="AS6" s="122">
        <f>IF(L16&gt;N16,1,IF(L16&lt;N16,N817))+IF(L18&gt;N18,1,IF(L18&lt;N18,0))</f>
        <v>0</v>
      </c>
      <c r="AT6" s="123" t="str">
        <f>IF(P6="","",(P6*2)+S6+(V6*0.1)+(AS6*0.001))</f>
        <v/>
      </c>
    </row>
    <row r="7" spans="1:46" ht="20.100000000000001" customHeight="1" x14ac:dyDescent="0.15">
      <c r="A7" s="35" t="s">
        <v>158</v>
      </c>
      <c r="B7" s="380"/>
      <c r="C7" s="381"/>
      <c r="D7" s="382"/>
      <c r="E7" s="7" t="str">
        <f>J6</f>
        <v/>
      </c>
      <c r="F7" s="7" t="s">
        <v>2</v>
      </c>
      <c r="G7" s="8" t="str">
        <f>H6</f>
        <v/>
      </c>
      <c r="H7" s="25"/>
      <c r="I7" s="26"/>
      <c r="J7" s="27"/>
      <c r="K7" s="18" t="str">
        <f>IF(K20="","",K20)</f>
        <v/>
      </c>
      <c r="L7" s="7"/>
      <c r="M7" s="7" t="s">
        <v>2</v>
      </c>
      <c r="N7" s="7"/>
      <c r="O7" s="7" t="str">
        <f>IF(O20="","",O20)</f>
        <v/>
      </c>
      <c r="P7" s="383" t="str">
        <f>AM7</f>
        <v/>
      </c>
      <c r="Q7" s="384"/>
      <c r="R7" s="384"/>
      <c r="S7" s="385" t="str">
        <f>IF(E7="","",((E7+K7)-(G7+O7)))</f>
        <v/>
      </c>
      <c r="T7" s="385"/>
      <c r="U7" s="385"/>
      <c r="V7" s="385" t="str">
        <f>IF(E7="","",(E7+K7))</f>
        <v/>
      </c>
      <c r="W7" s="385"/>
      <c r="X7" s="386"/>
      <c r="Y7" s="387" t="str">
        <f>IF(AT7="","",RANK(AT7,AT6:AT8,0))</f>
        <v/>
      </c>
      <c r="Z7" s="384"/>
      <c r="AA7" s="388"/>
      <c r="AB7" s="3"/>
      <c r="AC7" s="178" t="s">
        <v>40</v>
      </c>
      <c r="AD7" s="389" t="str">
        <f>IF(AN27="","",INDEX($AL27:$AL32,MATCH(AH7,$AN27:$AN32,0),1))</f>
        <v/>
      </c>
      <c r="AE7" s="390"/>
      <c r="AF7" s="391"/>
      <c r="AG7" s="182"/>
      <c r="AH7" s="106">
        <v>1</v>
      </c>
      <c r="AI7" s="55">
        <v>2</v>
      </c>
      <c r="AJ7" s="48">
        <f>IF(E7="",0,IF(E7&gt;G7,3,IF(E7&lt;G7,0,IF(E7=G7,1))))</f>
        <v>0</v>
      </c>
      <c r="AK7" s="151"/>
      <c r="AL7" s="56">
        <f>IF(K7="",0,IF(K7&gt;O7,3,IF(K7&lt;O7,0,IF(K7=O7,1))))</f>
        <v>0</v>
      </c>
      <c r="AM7" s="56" t="str">
        <f>IF(E7="","",AJ7+AK7+AL7)</f>
        <v/>
      </c>
      <c r="AN7" s="45"/>
      <c r="AO7" s="90" t="str">
        <f>IF(P7="","",RANK(P7,P6:R8,0))</f>
        <v/>
      </c>
      <c r="AP7" s="47" t="str">
        <f>IF(S7="","",RANK(S7,S6:U8,0))</f>
        <v/>
      </c>
      <c r="AQ7" s="47" t="str">
        <f>IF(V7="","",RANK(V7,V6:X8,0))</f>
        <v/>
      </c>
      <c r="AR7" s="47" t="str">
        <f>IF(P7="","",(P7*2)+S7+(V7*0.1)+(AQ7*0.001))</f>
        <v/>
      </c>
      <c r="AS7" s="71">
        <f>IF(N16&gt;L16,1,IF(N16&lt;L16,0))+IF(L20&gt;N20,1,IF(L20&lt;N20,0))</f>
        <v>0</v>
      </c>
      <c r="AT7" s="124" t="str">
        <f>IF(P7="","",(P7*2)+S7+(V7*0.1)+(AS7*0.001))</f>
        <v/>
      </c>
    </row>
    <row r="8" spans="1:46" ht="20.100000000000001" customHeight="1" thickBot="1" x14ac:dyDescent="0.2">
      <c r="A8" s="36" t="s">
        <v>156</v>
      </c>
      <c r="B8" s="371"/>
      <c r="C8" s="372"/>
      <c r="D8" s="373"/>
      <c r="E8" s="9" t="str">
        <f>O6</f>
        <v/>
      </c>
      <c r="F8" s="9" t="s">
        <v>2</v>
      </c>
      <c r="G8" s="10" t="str">
        <f>K6</f>
        <v/>
      </c>
      <c r="H8" s="11" t="str">
        <f>O7</f>
        <v/>
      </c>
      <c r="I8" s="9" t="s">
        <v>2</v>
      </c>
      <c r="J8" s="10" t="str">
        <f>K7</f>
        <v/>
      </c>
      <c r="K8" s="28"/>
      <c r="L8" s="29"/>
      <c r="M8" s="29"/>
      <c r="N8" s="29"/>
      <c r="O8" s="29"/>
      <c r="P8" s="374" t="str">
        <f>AM8</f>
        <v/>
      </c>
      <c r="Q8" s="375"/>
      <c r="R8" s="375"/>
      <c r="S8" s="376" t="str">
        <f>IF(E8="","",((E8+H8)-(G8+J8)))</f>
        <v/>
      </c>
      <c r="T8" s="376"/>
      <c r="U8" s="376"/>
      <c r="V8" s="376" t="str">
        <f>IF(E8="","",(E8+H8))</f>
        <v/>
      </c>
      <c r="W8" s="376"/>
      <c r="X8" s="377"/>
      <c r="Y8" s="378" t="str">
        <f>IF(AT8="","",RANK(AT8,AT6:AT8,0))</f>
        <v/>
      </c>
      <c r="Z8" s="375"/>
      <c r="AA8" s="379"/>
      <c r="AB8" s="3"/>
      <c r="AC8" s="178" t="s">
        <v>35</v>
      </c>
      <c r="AD8" s="389" t="str">
        <f>IF(AN27="","",INDEX($AL27:$AL32,MATCH(AH8,$AN27:$AN32,0),1))</f>
        <v/>
      </c>
      <c r="AE8" s="390"/>
      <c r="AF8" s="391"/>
      <c r="AG8" s="182"/>
      <c r="AH8" s="106">
        <v>2</v>
      </c>
      <c r="AI8" s="57">
        <v>3</v>
      </c>
      <c r="AJ8" s="46">
        <f>IF(E8="",0,IF(E8&gt;G8,3,IF(E8&lt;G8,0,IF(E8=G8,1))))</f>
        <v>0</v>
      </c>
      <c r="AK8" s="58">
        <f>IF(H8="",0,IF(H8&gt;J8,3,IF(H8&lt;J8,0,IF(H8=J8,1))))</f>
        <v>0</v>
      </c>
      <c r="AL8" s="152"/>
      <c r="AM8" s="59" t="str">
        <f>IF(E8="","",AJ8+AK8+AL8)</f>
        <v/>
      </c>
      <c r="AN8" s="45"/>
      <c r="AO8" s="125" t="str">
        <f>IF(P8="","",RANK(P8,P6:R8,0))</f>
        <v/>
      </c>
      <c r="AP8" s="58" t="str">
        <f>IF(S8="","",RANK(S8,S6:U8,0))</f>
        <v/>
      </c>
      <c r="AQ8" s="58" t="str">
        <f>IF(V8="","",RANK(V8,V6:X8,0))</f>
        <v/>
      </c>
      <c r="AR8" s="58" t="str">
        <f>IF(P8="","",(P8*2)+S8+(V8*0.1)+(AQ8*0.001))</f>
        <v/>
      </c>
      <c r="AS8" s="62">
        <f>IF(N18&gt;L18,1,IF(N18&lt;L18,0))+IF(N20&gt;L20,1,IF(N20&lt;L20,0))</f>
        <v>0</v>
      </c>
      <c r="AT8" s="126" t="str">
        <f>IF(P8="","",(P8*2)+S8+(V8*0.1)+(AS8*0.001))</f>
        <v/>
      </c>
    </row>
    <row r="9" spans="1:46" ht="20.100000000000001" customHeight="1" thickBot="1" x14ac:dyDescent="0.2">
      <c r="A9" s="30"/>
      <c r="B9" s="30"/>
      <c r="C9" s="30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"/>
      <c r="AC9" s="178" t="s">
        <v>36</v>
      </c>
      <c r="AD9" s="389" t="str">
        <f>IF(AN27="","",INDEX($AL27:$AL32,MATCH(AH9,$AN27:$AN32,0),1))</f>
        <v/>
      </c>
      <c r="AE9" s="390"/>
      <c r="AF9" s="391"/>
      <c r="AG9" s="182"/>
      <c r="AH9" s="106">
        <v>3</v>
      </c>
      <c r="AI9" s="44"/>
      <c r="AJ9" s="44"/>
      <c r="AK9" s="44"/>
      <c r="AL9" s="44"/>
      <c r="AM9" s="44"/>
      <c r="AN9" s="44"/>
      <c r="AO9" s="80"/>
      <c r="AP9" s="44"/>
      <c r="AQ9" s="44"/>
      <c r="AR9" s="44"/>
      <c r="AS9" s="44"/>
      <c r="AT9" s="127"/>
    </row>
    <row r="10" spans="1:46" ht="20.100000000000001" customHeight="1" thickBot="1" x14ac:dyDescent="0.2">
      <c r="A10" s="30"/>
      <c r="B10" s="400" t="s">
        <v>17</v>
      </c>
      <c r="C10" s="401"/>
      <c r="D10" s="402"/>
      <c r="E10" s="403">
        <f>B11</f>
        <v>0</v>
      </c>
      <c r="F10" s="404"/>
      <c r="G10" s="404"/>
      <c r="H10" s="404">
        <f>B12</f>
        <v>0</v>
      </c>
      <c r="I10" s="404"/>
      <c r="J10" s="404"/>
      <c r="K10" s="404">
        <f>B13</f>
        <v>0</v>
      </c>
      <c r="L10" s="404"/>
      <c r="M10" s="404"/>
      <c r="N10" s="405"/>
      <c r="O10" s="405"/>
      <c r="P10" s="406" t="s">
        <v>8</v>
      </c>
      <c r="Q10" s="407"/>
      <c r="R10" s="407"/>
      <c r="S10" s="407" t="s">
        <v>9</v>
      </c>
      <c r="T10" s="407"/>
      <c r="U10" s="407"/>
      <c r="V10" s="407" t="s">
        <v>10</v>
      </c>
      <c r="W10" s="407"/>
      <c r="X10" s="408"/>
      <c r="Y10" s="409" t="s">
        <v>11</v>
      </c>
      <c r="Z10" s="407"/>
      <c r="AA10" s="408"/>
      <c r="AB10" s="3"/>
      <c r="AC10" s="178" t="s">
        <v>37</v>
      </c>
      <c r="AD10" s="389" t="str">
        <f>IF(AN27="","",INDEX($AL27:$AL32,MATCH(AH10,$AN27:$AN32,0),1))</f>
        <v/>
      </c>
      <c r="AE10" s="390"/>
      <c r="AF10" s="391"/>
      <c r="AG10" s="182"/>
      <c r="AH10" s="106">
        <v>4</v>
      </c>
      <c r="AI10" s="60" t="s">
        <v>52</v>
      </c>
      <c r="AJ10" s="50">
        <v>1</v>
      </c>
      <c r="AK10" s="51">
        <v>2</v>
      </c>
      <c r="AL10" s="52">
        <v>3</v>
      </c>
      <c r="AM10" s="52" t="s">
        <v>43</v>
      </c>
      <c r="AN10" s="61"/>
      <c r="AO10" s="116" t="s">
        <v>48</v>
      </c>
      <c r="AP10" s="117" t="s">
        <v>49</v>
      </c>
      <c r="AQ10" s="117" t="s">
        <v>50</v>
      </c>
      <c r="AR10" s="117" t="s">
        <v>62</v>
      </c>
      <c r="AS10" s="118" t="s">
        <v>63</v>
      </c>
      <c r="AT10" s="119" t="s">
        <v>51</v>
      </c>
    </row>
    <row r="11" spans="1:46" ht="20.100000000000001" customHeight="1" thickTop="1" x14ac:dyDescent="0.15">
      <c r="A11" s="32" t="s">
        <v>159</v>
      </c>
      <c r="B11" s="392"/>
      <c r="C11" s="393"/>
      <c r="D11" s="394"/>
      <c r="E11" s="22"/>
      <c r="F11" s="23"/>
      <c r="G11" s="24"/>
      <c r="H11" s="33" t="str">
        <f>IF(K17="","",K17)</f>
        <v/>
      </c>
      <c r="I11" s="21" t="s">
        <v>2</v>
      </c>
      <c r="J11" s="34" t="str">
        <f>IF(O17="","",O17)</f>
        <v/>
      </c>
      <c r="K11" s="33" t="str">
        <f>IF(K19="","",K19)</f>
        <v/>
      </c>
      <c r="L11" s="21"/>
      <c r="M11" s="21" t="s">
        <v>2</v>
      </c>
      <c r="N11" s="21"/>
      <c r="O11" s="21" t="str">
        <f>IF(O19="","",O19)</f>
        <v/>
      </c>
      <c r="P11" s="395" t="str">
        <f>AM11</f>
        <v/>
      </c>
      <c r="Q11" s="396"/>
      <c r="R11" s="396"/>
      <c r="S11" s="393" t="str">
        <f>IF(H11="","",((H11+K11)-(J11+O11)))</f>
        <v/>
      </c>
      <c r="T11" s="393"/>
      <c r="U11" s="393"/>
      <c r="V11" s="393" t="str">
        <f>IF(H11="","",(H11+K11))</f>
        <v/>
      </c>
      <c r="W11" s="393"/>
      <c r="X11" s="394"/>
      <c r="Y11" s="397" t="str">
        <f>IF(AT11="","",RANK(AT11,AT11:AT13,0))</f>
        <v/>
      </c>
      <c r="Z11" s="398"/>
      <c r="AA11" s="399"/>
      <c r="AB11" s="3"/>
      <c r="AC11" s="178" t="s">
        <v>38</v>
      </c>
      <c r="AD11" s="389" t="str">
        <f>IF(AN27="","",INDEX($AL27:$AL32,MATCH(AH11,$AN27:$AN32,0),1))</f>
        <v/>
      </c>
      <c r="AE11" s="390"/>
      <c r="AF11" s="391"/>
      <c r="AG11" s="182"/>
      <c r="AH11" s="106">
        <v>5</v>
      </c>
      <c r="AI11" s="53">
        <v>1</v>
      </c>
      <c r="AJ11" s="150"/>
      <c r="AK11" s="49">
        <f>IF(H11="",0,IF(H11&gt;J11,3,IF(H11&lt;J11,0,IF(H11=J11,1))))</f>
        <v>0</v>
      </c>
      <c r="AL11" s="54">
        <f>IF(K11="",0,IF(K11&gt;O11,3,IF(K11&lt;O11,0,IF(K11=O11,1,""))))</f>
        <v>0</v>
      </c>
      <c r="AM11" s="54" t="str">
        <f>IF(H11="","",AJ11+AK11+AL11)</f>
        <v/>
      </c>
      <c r="AN11" s="45"/>
      <c r="AO11" s="120" t="str">
        <f>IF(P11="","",RANK(P11,P11:R13,0))</f>
        <v/>
      </c>
      <c r="AP11" s="121" t="str">
        <f>IF(S11="","",RANK(S11,S11:U13,0))</f>
        <v/>
      </c>
      <c r="AQ11" s="121" t="str">
        <f>IF(V11="","",RANK(V11,V11:X13,0))</f>
        <v/>
      </c>
      <c r="AR11" s="121" t="str">
        <f>IF(P11="","",(P11*2)+S11+(V11*0.1)+(AQ11*0.001))</f>
        <v/>
      </c>
      <c r="AS11" s="122">
        <f>IF(L17&gt;N17,1,IF(L17&lt;N17,0))+IF(L19&gt;N19,1,IF(L19&lt;N19,0))</f>
        <v>0</v>
      </c>
      <c r="AT11" s="123" t="str">
        <f>IF(P11="","",(P11*2)+S11+(V11*0.1)+(AS11*0.001))</f>
        <v/>
      </c>
    </row>
    <row r="12" spans="1:46" ht="20.100000000000001" customHeight="1" x14ac:dyDescent="0.15">
      <c r="A12" s="35" t="s">
        <v>160</v>
      </c>
      <c r="B12" s="380"/>
      <c r="C12" s="381"/>
      <c r="D12" s="382"/>
      <c r="E12" s="12" t="str">
        <f>J11</f>
        <v/>
      </c>
      <c r="F12" s="12" t="s">
        <v>2</v>
      </c>
      <c r="G12" s="13" t="str">
        <f>H11</f>
        <v/>
      </c>
      <c r="H12" s="25"/>
      <c r="I12" s="26"/>
      <c r="J12" s="27"/>
      <c r="K12" s="18" t="str">
        <f>IF(K21="","",K21)</f>
        <v/>
      </c>
      <c r="L12" s="7"/>
      <c r="M12" s="7" t="s">
        <v>2</v>
      </c>
      <c r="N12" s="7"/>
      <c r="O12" s="7" t="str">
        <f>IF(O21="","",O21)</f>
        <v/>
      </c>
      <c r="P12" s="383" t="str">
        <f>AM12</f>
        <v/>
      </c>
      <c r="Q12" s="384"/>
      <c r="R12" s="384"/>
      <c r="S12" s="385" t="str">
        <f>IF(E12="","",((E12+K12)-(G12+O12)))</f>
        <v/>
      </c>
      <c r="T12" s="385"/>
      <c r="U12" s="385"/>
      <c r="V12" s="385" t="str">
        <f>IF(E12="","",(E12+K12))</f>
        <v/>
      </c>
      <c r="W12" s="385"/>
      <c r="X12" s="386"/>
      <c r="Y12" s="387" t="str">
        <f>IF(AT12="","",RANK(AT12,AT11:AT13,0))</f>
        <v/>
      </c>
      <c r="Z12" s="384"/>
      <c r="AA12" s="388"/>
      <c r="AB12" s="3"/>
      <c r="AC12" s="178" t="s">
        <v>39</v>
      </c>
      <c r="AD12" s="389" t="str">
        <f>IF(AN27="","",INDEX($AL27:$AL32,MATCH(AH12,$AN27:$AN32,0),1))</f>
        <v/>
      </c>
      <c r="AE12" s="390"/>
      <c r="AF12" s="391"/>
      <c r="AG12" s="182"/>
      <c r="AH12" s="106">
        <v>6</v>
      </c>
      <c r="AI12" s="55">
        <v>2</v>
      </c>
      <c r="AJ12" s="48">
        <f>IF(E12="",0,IF(E12&gt;G12,3,IF(E12&lt;G12,0,IF(E12=G12,1))))</f>
        <v>0</v>
      </c>
      <c r="AK12" s="151"/>
      <c r="AL12" s="56">
        <f>IF(K12="",0,IF(K12&gt;O12,3,IF(K12&lt;O12,0,IF(K12=O12,1))))</f>
        <v>0</v>
      </c>
      <c r="AM12" s="56" t="str">
        <f>IF(E12="","",AJ12+AK12+AL12)</f>
        <v/>
      </c>
      <c r="AN12" s="45"/>
      <c r="AO12" s="90" t="str">
        <f>IF(P12="","",RANK(P12,P11:R13,0))</f>
        <v/>
      </c>
      <c r="AP12" s="47" t="str">
        <f>IF(S12="","",RANK(S12,S11:U13,0))</f>
        <v/>
      </c>
      <c r="AQ12" s="47" t="str">
        <f>IF(V12="","",RANK(V12,V11:X13,0))</f>
        <v/>
      </c>
      <c r="AR12" s="47" t="str">
        <f>IF(P12="","",(P12*2)+S12+(V12*0.1)+(AQ12*0.001))</f>
        <v/>
      </c>
      <c r="AS12" s="71">
        <f>IF(N17&gt;L17,1,IF(N17&lt;L17,0))+IF(L21&gt;N21,1,IF(L21&lt;N21,0))</f>
        <v>0</v>
      </c>
      <c r="AT12" s="124" t="str">
        <f>IF(P12="","",(P12*2)+S12+(V12*0.1)+(AS12*0.001))</f>
        <v/>
      </c>
    </row>
    <row r="13" spans="1:46" ht="20.100000000000001" customHeight="1" thickBot="1" x14ac:dyDescent="0.2">
      <c r="A13" s="36" t="s">
        <v>161</v>
      </c>
      <c r="B13" s="371"/>
      <c r="C13" s="372"/>
      <c r="D13" s="373"/>
      <c r="E13" s="14" t="str">
        <f>O11</f>
        <v/>
      </c>
      <c r="F13" s="14" t="s">
        <v>2</v>
      </c>
      <c r="G13" s="15" t="str">
        <f>K11</f>
        <v/>
      </c>
      <c r="H13" s="16" t="str">
        <f>O12</f>
        <v/>
      </c>
      <c r="I13" s="14" t="s">
        <v>2</v>
      </c>
      <c r="J13" s="15" t="str">
        <f>K12</f>
        <v/>
      </c>
      <c r="K13" s="28"/>
      <c r="L13" s="29"/>
      <c r="M13" s="29"/>
      <c r="N13" s="29"/>
      <c r="O13" s="29"/>
      <c r="P13" s="374" t="str">
        <f>AM13</f>
        <v/>
      </c>
      <c r="Q13" s="375"/>
      <c r="R13" s="375"/>
      <c r="S13" s="376" t="str">
        <f>IF(E13="","",((E13+H13)-(G13+J13)))</f>
        <v/>
      </c>
      <c r="T13" s="376"/>
      <c r="U13" s="376"/>
      <c r="V13" s="376" t="str">
        <f>IF(E13="","",(E13+H13))</f>
        <v/>
      </c>
      <c r="W13" s="376"/>
      <c r="X13" s="377"/>
      <c r="Y13" s="378" t="str">
        <f>IF(AT13="","",RANK(AT13,AT11:AT13,0))</f>
        <v/>
      </c>
      <c r="Z13" s="375"/>
      <c r="AA13" s="379"/>
      <c r="AB13" s="3"/>
      <c r="AC13" s="39"/>
      <c r="AD13" s="39"/>
      <c r="AE13" s="39"/>
      <c r="AF13" s="39"/>
      <c r="AG13" s="39"/>
      <c r="AH13" s="93"/>
      <c r="AI13" s="57">
        <v>3</v>
      </c>
      <c r="AJ13" s="46">
        <f>IF(E13="",0,IF(E13&gt;G13,3,IF(E13&lt;G13,0,IF(E13=G13,1))))</f>
        <v>0</v>
      </c>
      <c r="AK13" s="58">
        <f>IF(H13="",0,IF(H13&gt;J13,3,IF(H13&lt;J13,0,IF(H13=J13,1))))</f>
        <v>0</v>
      </c>
      <c r="AL13" s="152"/>
      <c r="AM13" s="59" t="str">
        <f>IF(E13="","",AJ13+AK13+AL13)</f>
        <v/>
      </c>
      <c r="AN13" s="45"/>
      <c r="AO13" s="125" t="str">
        <f>IF(P13="","",RANK(P13,P11:R13,0))</f>
        <v/>
      </c>
      <c r="AP13" s="58" t="str">
        <f>IF(S13="","",RANK(S13,S11:U13,0))</f>
        <v/>
      </c>
      <c r="AQ13" s="58" t="str">
        <f>IF(V13="","",RANK(V13,V11:X13,0))</f>
        <v/>
      </c>
      <c r="AR13" s="58" t="str">
        <f>IF(P13="","",(P13*2)+S13+(V13*0.1)+(AQ13*0.001))</f>
        <v/>
      </c>
      <c r="AS13" s="62">
        <f>IF(N19&gt;L19,1,IF(N19&lt;L19,0))+IF(N21&gt;L21,1,IF(N21&lt;L21,0))</f>
        <v>0</v>
      </c>
      <c r="AT13" s="126" t="str">
        <f>IF(P13="","",(P13*2)+S13+(V13*0.1)+(AS13*0.001))</f>
        <v/>
      </c>
    </row>
    <row r="14" spans="1:46" ht="12" customHeight="1" thickBo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C14" s="2"/>
      <c r="AD14" s="2"/>
      <c r="AE14" s="2"/>
      <c r="AF14" s="2"/>
      <c r="AG14" s="39"/>
      <c r="AH14" s="93"/>
      <c r="AI14" s="94"/>
      <c r="AJ14" s="94"/>
      <c r="AK14" s="94"/>
      <c r="AL14" s="94"/>
      <c r="AM14" s="94"/>
      <c r="AN14" s="94"/>
      <c r="AO14" s="63"/>
      <c r="AP14" s="94"/>
      <c r="AQ14" s="94"/>
      <c r="AR14" s="94"/>
      <c r="AS14" s="94"/>
      <c r="AT14" s="128"/>
    </row>
    <row r="15" spans="1:46" ht="20.100000000000001" customHeight="1" thickBot="1" x14ac:dyDescent="0.2">
      <c r="B15" s="184" t="s">
        <v>12</v>
      </c>
      <c r="C15" s="272" t="s">
        <v>13</v>
      </c>
      <c r="D15" s="272"/>
      <c r="E15" s="272"/>
      <c r="F15" s="272"/>
      <c r="G15" s="272"/>
      <c r="H15" s="272" t="s">
        <v>14</v>
      </c>
      <c r="I15" s="272"/>
      <c r="J15" s="272"/>
      <c r="K15" s="272" t="s">
        <v>15</v>
      </c>
      <c r="L15" s="272"/>
      <c r="M15" s="272"/>
      <c r="N15" s="272"/>
      <c r="O15" s="272"/>
      <c r="P15" s="272" t="s">
        <v>14</v>
      </c>
      <c r="Q15" s="272"/>
      <c r="R15" s="308"/>
      <c r="T15" s="309" t="s">
        <v>18</v>
      </c>
      <c r="U15" s="272"/>
      <c r="V15" s="272"/>
      <c r="W15" s="272" t="s">
        <v>19</v>
      </c>
      <c r="X15" s="272"/>
      <c r="Y15" s="272"/>
      <c r="Z15" s="272" t="s">
        <v>19</v>
      </c>
      <c r="AA15" s="272"/>
      <c r="AB15" s="273"/>
      <c r="AC15" s="272" t="s">
        <v>20</v>
      </c>
      <c r="AD15" s="272"/>
      <c r="AE15" s="308"/>
      <c r="AF15" s="4"/>
      <c r="AG15" s="6"/>
      <c r="AH15" s="107"/>
      <c r="AI15" s="129"/>
      <c r="AJ15" s="130"/>
      <c r="AK15" s="130"/>
      <c r="AL15" s="130"/>
      <c r="AM15" s="131"/>
      <c r="AN15" s="45"/>
      <c r="AO15" s="132"/>
      <c r="AP15" s="130"/>
      <c r="AQ15" s="130"/>
      <c r="AR15" s="130"/>
      <c r="AS15" s="131"/>
      <c r="AT15" s="115"/>
    </row>
    <row r="16" spans="1:46" ht="20.100000000000001" customHeight="1" x14ac:dyDescent="0.15">
      <c r="B16" s="194" t="s">
        <v>4</v>
      </c>
      <c r="C16" s="351">
        <v>0.375</v>
      </c>
      <c r="D16" s="352"/>
      <c r="E16" s="193" t="s">
        <v>3</v>
      </c>
      <c r="F16" s="353">
        <v>0.39930555555555558</v>
      </c>
      <c r="G16" s="351"/>
      <c r="H16" s="337">
        <f>B6</f>
        <v>0</v>
      </c>
      <c r="I16" s="337"/>
      <c r="J16" s="337"/>
      <c r="K16" s="237"/>
      <c r="L16" s="238"/>
      <c r="M16" s="21" t="str">
        <f>IF(AR6="","-",IF(AR6=AR7,"PK","-"))</f>
        <v>-</v>
      </c>
      <c r="N16" s="21"/>
      <c r="O16" s="243"/>
      <c r="P16" s="337">
        <f>B7</f>
        <v>0</v>
      </c>
      <c r="Q16" s="337"/>
      <c r="R16" s="338"/>
      <c r="T16" s="369">
        <f>B11</f>
        <v>0</v>
      </c>
      <c r="U16" s="276"/>
      <c r="V16" s="276"/>
      <c r="W16" s="276">
        <f>B12</f>
        <v>0</v>
      </c>
      <c r="X16" s="276"/>
      <c r="Y16" s="276"/>
      <c r="Z16" s="276">
        <f>B13</f>
        <v>0</v>
      </c>
      <c r="AA16" s="276"/>
      <c r="AB16" s="370"/>
      <c r="AC16" s="301">
        <f>B11</f>
        <v>0</v>
      </c>
      <c r="AD16" s="302"/>
      <c r="AE16" s="303"/>
      <c r="AF16" s="4"/>
      <c r="AG16" s="6"/>
      <c r="AH16" s="107"/>
      <c r="AI16" s="45"/>
      <c r="AJ16" s="45"/>
      <c r="AK16" s="44" t="s">
        <v>54</v>
      </c>
      <c r="AL16" s="45"/>
      <c r="AM16" s="45"/>
      <c r="AN16" s="45"/>
      <c r="AO16" s="63"/>
      <c r="AP16" s="44" t="s">
        <v>55</v>
      </c>
      <c r="AQ16" s="45"/>
      <c r="AR16" s="45"/>
      <c r="AS16" s="45"/>
      <c r="AT16" s="89"/>
    </row>
    <row r="17" spans="2:46" ht="20.100000000000001" customHeight="1" x14ac:dyDescent="0.15">
      <c r="B17" s="211" t="s">
        <v>5</v>
      </c>
      <c r="C17" s="359">
        <v>0.40277777777777773</v>
      </c>
      <c r="D17" s="360"/>
      <c r="E17" s="185" t="s">
        <v>3</v>
      </c>
      <c r="F17" s="361">
        <v>0.42708333333333331</v>
      </c>
      <c r="G17" s="359"/>
      <c r="H17" s="296">
        <f>B11</f>
        <v>0</v>
      </c>
      <c r="I17" s="296"/>
      <c r="J17" s="296"/>
      <c r="K17" s="239"/>
      <c r="L17" s="240"/>
      <c r="M17" s="7" t="str">
        <f>IF(AR11="","-",IF(AR11=AR12,"PK","-"))</f>
        <v>-</v>
      </c>
      <c r="N17" s="7"/>
      <c r="O17" s="244"/>
      <c r="P17" s="296">
        <f>B12</f>
        <v>0</v>
      </c>
      <c r="Q17" s="296"/>
      <c r="R17" s="297"/>
      <c r="T17" s="295">
        <f>B6</f>
        <v>0</v>
      </c>
      <c r="U17" s="296"/>
      <c r="V17" s="296"/>
      <c r="W17" s="296">
        <f>B7</f>
        <v>0</v>
      </c>
      <c r="X17" s="296"/>
      <c r="Y17" s="296"/>
      <c r="Z17" s="296">
        <f>B8</f>
        <v>0</v>
      </c>
      <c r="AA17" s="296"/>
      <c r="AB17" s="345"/>
      <c r="AC17" s="293">
        <f>B6</f>
        <v>0</v>
      </c>
      <c r="AD17" s="289"/>
      <c r="AE17" s="294"/>
      <c r="AF17" s="4"/>
      <c r="AG17" s="6"/>
      <c r="AH17" s="107"/>
      <c r="AI17" s="45"/>
      <c r="AJ17" s="45"/>
      <c r="AK17" s="45"/>
      <c r="AL17" s="45"/>
      <c r="AM17" s="45"/>
      <c r="AN17" s="45"/>
      <c r="AO17" s="63"/>
      <c r="AP17" s="45"/>
      <c r="AQ17" s="45"/>
      <c r="AR17" s="45"/>
      <c r="AS17" s="45"/>
      <c r="AT17" s="89"/>
    </row>
    <row r="18" spans="2:46" ht="20.100000000000001" customHeight="1" x14ac:dyDescent="0.15">
      <c r="B18" s="211" t="s">
        <v>6</v>
      </c>
      <c r="C18" s="359">
        <v>0.43055555555555503</v>
      </c>
      <c r="D18" s="360"/>
      <c r="E18" s="185" t="s">
        <v>3</v>
      </c>
      <c r="F18" s="361">
        <v>0.45486111111111099</v>
      </c>
      <c r="G18" s="359"/>
      <c r="H18" s="296">
        <f>B6</f>
        <v>0</v>
      </c>
      <c r="I18" s="296"/>
      <c r="J18" s="296"/>
      <c r="K18" s="239"/>
      <c r="L18" s="240"/>
      <c r="M18" s="7" t="str">
        <f>IF(AR6="","-",IF(AR6=AR8,"PK","-"))</f>
        <v>-</v>
      </c>
      <c r="N18" s="7"/>
      <c r="O18" s="244"/>
      <c r="P18" s="296">
        <f>B8</f>
        <v>0</v>
      </c>
      <c r="Q18" s="296"/>
      <c r="R18" s="297"/>
      <c r="T18" s="295">
        <f>B13</f>
        <v>0</v>
      </c>
      <c r="U18" s="296"/>
      <c r="V18" s="296"/>
      <c r="W18" s="296">
        <f>B11</f>
        <v>0</v>
      </c>
      <c r="X18" s="296"/>
      <c r="Y18" s="296"/>
      <c r="Z18" s="296">
        <f>B12</f>
        <v>0</v>
      </c>
      <c r="AA18" s="296"/>
      <c r="AB18" s="345"/>
      <c r="AC18" s="293">
        <f>B13</f>
        <v>0</v>
      </c>
      <c r="AD18" s="289"/>
      <c r="AE18" s="294"/>
      <c r="AF18" s="4"/>
      <c r="AG18" s="6"/>
      <c r="AH18" s="107"/>
      <c r="AI18" s="45"/>
      <c r="AJ18" s="45"/>
      <c r="AK18" s="45"/>
      <c r="AL18" s="45"/>
      <c r="AM18" s="45"/>
      <c r="AN18" s="45"/>
      <c r="AO18" s="63"/>
      <c r="AP18" s="45"/>
      <c r="AQ18" s="45"/>
      <c r="AR18" s="45"/>
      <c r="AS18" s="45"/>
      <c r="AT18" s="89"/>
    </row>
    <row r="19" spans="2:46" ht="20.100000000000001" customHeight="1" thickBot="1" x14ac:dyDescent="0.2">
      <c r="B19" s="211" t="s">
        <v>7</v>
      </c>
      <c r="C19" s="359">
        <v>0.45833333333333298</v>
      </c>
      <c r="D19" s="360"/>
      <c r="E19" s="185" t="s">
        <v>3</v>
      </c>
      <c r="F19" s="361">
        <v>0.48263888888888901</v>
      </c>
      <c r="G19" s="359"/>
      <c r="H19" s="296">
        <f>B11</f>
        <v>0</v>
      </c>
      <c r="I19" s="296"/>
      <c r="J19" s="296"/>
      <c r="K19" s="239"/>
      <c r="L19" s="240"/>
      <c r="M19" s="7" t="str">
        <f>IF(AR11="","-",IF(AR11=AR13,"PK","-"))</f>
        <v>-</v>
      </c>
      <c r="N19" s="7"/>
      <c r="O19" s="244"/>
      <c r="P19" s="296">
        <f>B13</f>
        <v>0</v>
      </c>
      <c r="Q19" s="296"/>
      <c r="R19" s="297"/>
      <c r="T19" s="295">
        <f>B8</f>
        <v>0</v>
      </c>
      <c r="U19" s="296"/>
      <c r="V19" s="296"/>
      <c r="W19" s="296">
        <f>B6</f>
        <v>0</v>
      </c>
      <c r="X19" s="296"/>
      <c r="Y19" s="296"/>
      <c r="Z19" s="296">
        <f>B7</f>
        <v>0</v>
      </c>
      <c r="AA19" s="296"/>
      <c r="AB19" s="345"/>
      <c r="AC19" s="293">
        <f>B8</f>
        <v>0</v>
      </c>
      <c r="AD19" s="289"/>
      <c r="AE19" s="294"/>
      <c r="AF19" s="4"/>
      <c r="AG19" s="6"/>
      <c r="AH19" s="107"/>
      <c r="AI19" s="45"/>
      <c r="AJ19" s="45"/>
      <c r="AK19" s="45"/>
      <c r="AL19" s="45"/>
      <c r="AM19" s="45"/>
      <c r="AN19" s="45"/>
      <c r="AO19" s="63"/>
      <c r="AP19" s="45"/>
      <c r="AQ19" s="45"/>
      <c r="AR19" s="45"/>
      <c r="AS19" s="45"/>
      <c r="AT19" s="89"/>
    </row>
    <row r="20" spans="2:46" ht="20.100000000000001" customHeight="1" x14ac:dyDescent="0.15">
      <c r="B20" s="211" t="s">
        <v>0</v>
      </c>
      <c r="C20" s="359">
        <v>0.48611111111111099</v>
      </c>
      <c r="D20" s="360"/>
      <c r="E20" s="185" t="s">
        <v>3</v>
      </c>
      <c r="F20" s="361">
        <v>0.51041666666666696</v>
      </c>
      <c r="G20" s="359"/>
      <c r="H20" s="296">
        <f>B7</f>
        <v>0</v>
      </c>
      <c r="I20" s="296"/>
      <c r="J20" s="296"/>
      <c r="K20" s="239"/>
      <c r="L20" s="240"/>
      <c r="M20" s="7" t="str">
        <f>IF(AR7="","-",IF(AR7=AR8,"PK","-"))</f>
        <v>-</v>
      </c>
      <c r="N20" s="7"/>
      <c r="O20" s="244"/>
      <c r="P20" s="296">
        <f>B8</f>
        <v>0</v>
      </c>
      <c r="Q20" s="296"/>
      <c r="R20" s="297"/>
      <c r="T20" s="295">
        <f>B12</f>
        <v>0</v>
      </c>
      <c r="U20" s="296"/>
      <c r="V20" s="296"/>
      <c r="W20" s="296">
        <f>B13</f>
        <v>0</v>
      </c>
      <c r="X20" s="296"/>
      <c r="Y20" s="296"/>
      <c r="Z20" s="296">
        <f>B11</f>
        <v>0</v>
      </c>
      <c r="AA20" s="296"/>
      <c r="AB20" s="345"/>
      <c r="AC20" s="293">
        <f>B12</f>
        <v>0</v>
      </c>
      <c r="AD20" s="289"/>
      <c r="AE20" s="294"/>
      <c r="AF20" s="4"/>
      <c r="AG20" s="6"/>
      <c r="AH20" s="108"/>
      <c r="AI20" s="133"/>
      <c r="AJ20" s="142"/>
      <c r="AK20" s="143" t="s">
        <v>57</v>
      </c>
      <c r="AL20" s="134"/>
      <c r="AM20" s="142"/>
      <c r="AN20" s="143" t="s">
        <v>58</v>
      </c>
      <c r="AO20" s="135"/>
      <c r="AP20" s="134"/>
      <c r="AQ20" s="136"/>
      <c r="AR20" s="169"/>
      <c r="AS20" s="169"/>
      <c r="AT20" s="109"/>
    </row>
    <row r="21" spans="2:46" ht="20.100000000000001" customHeight="1" thickBot="1" x14ac:dyDescent="0.2">
      <c r="B21" s="218" t="s">
        <v>1</v>
      </c>
      <c r="C21" s="356">
        <v>0.51388888888888895</v>
      </c>
      <c r="D21" s="357"/>
      <c r="E21" s="186" t="s">
        <v>3</v>
      </c>
      <c r="F21" s="358">
        <v>0.53819444444444497</v>
      </c>
      <c r="G21" s="356"/>
      <c r="H21" s="317">
        <f>B12</f>
        <v>0</v>
      </c>
      <c r="I21" s="317"/>
      <c r="J21" s="317"/>
      <c r="K21" s="241"/>
      <c r="L21" s="242"/>
      <c r="M21" s="9" t="str">
        <f>IF(AR12="","-",IF(AR12=AR13,"PK","-"))</f>
        <v>-</v>
      </c>
      <c r="N21" s="9"/>
      <c r="O21" s="245"/>
      <c r="P21" s="317">
        <f>B13</f>
        <v>0</v>
      </c>
      <c r="Q21" s="317"/>
      <c r="R21" s="318"/>
      <c r="T21" s="326">
        <f>B7</f>
        <v>0</v>
      </c>
      <c r="U21" s="317"/>
      <c r="V21" s="317"/>
      <c r="W21" s="317">
        <f>B8</f>
        <v>0</v>
      </c>
      <c r="X21" s="317"/>
      <c r="Y21" s="317"/>
      <c r="Z21" s="317">
        <f>B6</f>
        <v>0</v>
      </c>
      <c r="AA21" s="317"/>
      <c r="AB21" s="349"/>
      <c r="AC21" s="324">
        <f>B7</f>
        <v>0</v>
      </c>
      <c r="AD21" s="320"/>
      <c r="AE21" s="325"/>
      <c r="AF21" s="4"/>
      <c r="AG21" s="6"/>
      <c r="AH21" s="108"/>
      <c r="AI21" s="144" t="s">
        <v>56</v>
      </c>
      <c r="AJ21" s="145" t="s">
        <v>59</v>
      </c>
      <c r="AK21" s="146" t="s">
        <v>60</v>
      </c>
      <c r="AL21" s="147"/>
      <c r="AM21" s="148"/>
      <c r="AN21" s="146" t="s">
        <v>61</v>
      </c>
      <c r="AO21" s="74"/>
      <c r="AP21" s="149"/>
      <c r="AQ21" s="136"/>
      <c r="AR21" s="169"/>
      <c r="AS21" s="169"/>
      <c r="AT21" s="109"/>
    </row>
    <row r="22" spans="2:46" ht="12" customHeight="1" x14ac:dyDescent="0.15">
      <c r="B22" s="4"/>
      <c r="C22" s="17"/>
      <c r="D22" s="17"/>
      <c r="E22" s="4"/>
      <c r="F22" s="17"/>
      <c r="G22" s="17"/>
      <c r="H22" s="6"/>
      <c r="I22" s="6"/>
      <c r="J22" s="6"/>
      <c r="K22" s="19"/>
      <c r="L22" s="19"/>
      <c r="M22" s="19"/>
      <c r="N22" s="19"/>
      <c r="O22" s="19"/>
      <c r="P22" s="6"/>
      <c r="Q22" s="6"/>
      <c r="R22" s="6"/>
      <c r="S22" s="1"/>
      <c r="T22" s="6"/>
      <c r="U22" s="6"/>
      <c r="V22" s="6"/>
      <c r="W22" s="6"/>
      <c r="X22" s="6"/>
      <c r="Y22" s="6"/>
      <c r="Z22" s="6"/>
      <c r="AA22" s="6"/>
      <c r="AB22" s="6"/>
      <c r="AC22" s="4"/>
      <c r="AD22" s="4"/>
      <c r="AE22" s="4"/>
      <c r="AF22" s="4"/>
      <c r="AG22" s="6"/>
      <c r="AH22" s="110"/>
      <c r="AI22" s="138" t="str">
        <f>AI27</f>
        <v/>
      </c>
      <c r="AJ22" s="140" t="b">
        <f>IF(AI22=1,2,IF(AI22=2,3,IF(AI22=3,1)))</f>
        <v>0</v>
      </c>
      <c r="AK22" s="73" t="str">
        <f>IF(Y6="","",INDEX(B6:B8,MATCH(AJ22,Y6:Y8,0),1))</f>
        <v/>
      </c>
      <c r="AL22" s="71"/>
      <c r="AM22" s="48"/>
      <c r="AN22" s="73" t="str">
        <f>IF(Y11="","",INDEX(B11:B13,MATCH(AJ22,Y11:Y13,0),1))</f>
        <v/>
      </c>
      <c r="AO22" s="76"/>
      <c r="AP22" s="71"/>
      <c r="AQ22" s="107"/>
      <c r="AR22" s="45"/>
      <c r="AS22" s="45"/>
      <c r="AT22" s="113"/>
    </row>
    <row r="23" spans="2:46" ht="17.100000000000001" customHeight="1" x14ac:dyDescent="0.15">
      <c r="B23" s="365" t="s">
        <v>21</v>
      </c>
      <c r="C23" s="365"/>
      <c r="D23" s="365"/>
      <c r="E23" s="366">
        <f>B11</f>
        <v>0</v>
      </c>
      <c r="F23" s="366"/>
      <c r="G23" s="366"/>
      <c r="H23" s="367" t="s">
        <v>22</v>
      </c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190"/>
      <c r="T23" s="368" t="s">
        <v>23</v>
      </c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181"/>
      <c r="AG23" s="190"/>
      <c r="AH23" s="110"/>
      <c r="AI23" s="138" t="b">
        <f>AI28</f>
        <v>0</v>
      </c>
      <c r="AJ23" s="140" t="b">
        <f>IF(AI23=1,2,IF(AI23=2,3,IF(AI23=3,1)))</f>
        <v>0</v>
      </c>
      <c r="AK23" s="73" t="str">
        <f>IF(Y6="","",INDEX(B6:B8,MATCH(AJ23,Y6:Y8,0),1))</f>
        <v/>
      </c>
      <c r="AL23" s="71"/>
      <c r="AM23" s="48"/>
      <c r="AN23" s="73" t="str">
        <f>IF(Y11="","",INDEX(B11:B13,MATCH(AJ23,Y11:Y13,0),1))</f>
        <v/>
      </c>
      <c r="AO23" s="76"/>
      <c r="AP23" s="71"/>
      <c r="AQ23" s="107"/>
      <c r="AR23" s="45"/>
      <c r="AS23" s="45"/>
      <c r="AT23" s="113"/>
    </row>
    <row r="24" spans="2:46" ht="17.100000000000001" customHeight="1" thickBot="1" x14ac:dyDescent="0.2">
      <c r="B24" s="367" t="s">
        <v>24</v>
      </c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190"/>
      <c r="T24" s="190"/>
      <c r="AE24" s="190"/>
      <c r="AF24" s="190"/>
      <c r="AG24" s="190"/>
      <c r="AH24" s="110"/>
      <c r="AI24" s="139" t="b">
        <f>AI29</f>
        <v>0</v>
      </c>
      <c r="AJ24" s="141" t="b">
        <f>IF(AI24=1,2,IF(AI24=2,3,IF(AI24=3,1)))</f>
        <v>0</v>
      </c>
      <c r="AK24" s="137" t="str">
        <f>IF(Y6="","",INDEX(B6:B8,MATCH(AJ24,Y6:Y8,0),1))</f>
        <v/>
      </c>
      <c r="AL24" s="62"/>
      <c r="AM24" s="46"/>
      <c r="AN24" s="137" t="str">
        <f>IF(Y11="","",INDEX(B11:B13,MATCH(AJ24,Y11:Y13,0),1))</f>
        <v/>
      </c>
      <c r="AO24" s="153"/>
      <c r="AP24" s="62"/>
      <c r="AQ24" s="107"/>
      <c r="AR24" s="45"/>
      <c r="AS24" s="45"/>
      <c r="AT24" s="113"/>
    </row>
    <row r="25" spans="2:46" ht="16.5" customHeight="1" thickBot="1" x14ac:dyDescent="0.2">
      <c r="B25" s="20"/>
      <c r="C25" s="4" t="s">
        <v>25</v>
      </c>
      <c r="D25" s="354">
        <f>B11</f>
        <v>0</v>
      </c>
      <c r="E25" s="354"/>
      <c r="F25" s="354"/>
      <c r="G25" s="362" t="s">
        <v>41</v>
      </c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T25" s="364" t="s">
        <v>42</v>
      </c>
      <c r="U25" s="364"/>
      <c r="V25" s="364"/>
      <c r="W25" s="364"/>
      <c r="X25" s="354" t="s">
        <v>26</v>
      </c>
      <c r="Y25" s="354"/>
      <c r="Z25" s="354" t="s">
        <v>27</v>
      </c>
      <c r="AA25" s="354"/>
      <c r="AB25" s="354" t="s">
        <v>27</v>
      </c>
      <c r="AC25" s="354"/>
      <c r="AD25" s="354" t="s">
        <v>26</v>
      </c>
      <c r="AE25" s="354"/>
      <c r="AF25" s="176"/>
      <c r="AG25" s="195"/>
      <c r="AH25" s="110"/>
      <c r="AI25" s="111"/>
      <c r="AJ25" s="111"/>
      <c r="AK25" s="111"/>
      <c r="AL25" s="63"/>
      <c r="AM25" s="111"/>
      <c r="AN25" s="111"/>
      <c r="AO25" s="112"/>
      <c r="AP25" s="111"/>
      <c r="AQ25" s="111"/>
      <c r="AR25" s="111"/>
      <c r="AS25" s="111"/>
      <c r="AT25" s="113"/>
    </row>
    <row r="26" spans="2:46" ht="17.100000000000001" customHeight="1" x14ac:dyDescent="0.15">
      <c r="B26" s="20"/>
      <c r="C26" s="20"/>
      <c r="D26" s="354">
        <f>B11</f>
        <v>0</v>
      </c>
      <c r="E26" s="354"/>
      <c r="F26" s="354"/>
      <c r="G26" s="362" t="s">
        <v>114</v>
      </c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T26" s="364" t="s">
        <v>115</v>
      </c>
      <c r="U26" s="364"/>
      <c r="V26" s="364"/>
      <c r="W26" s="364"/>
      <c r="X26" s="354" t="s">
        <v>28</v>
      </c>
      <c r="Y26" s="354"/>
      <c r="Z26" s="354" t="s">
        <v>29</v>
      </c>
      <c r="AA26" s="354"/>
      <c r="AB26" s="354" t="s">
        <v>116</v>
      </c>
      <c r="AC26" s="354"/>
      <c r="AD26" s="354" t="s">
        <v>28</v>
      </c>
      <c r="AE26" s="354"/>
      <c r="AF26" s="176"/>
      <c r="AG26" s="195"/>
      <c r="AH26" s="107"/>
      <c r="AI26" s="84" t="s">
        <v>44</v>
      </c>
      <c r="AJ26" s="68" t="s">
        <v>45</v>
      </c>
      <c r="AK26" s="85"/>
      <c r="AL26" s="86" t="s">
        <v>46</v>
      </c>
      <c r="AM26" s="69"/>
      <c r="AN26" s="69"/>
      <c r="AO26" s="87"/>
      <c r="AP26" s="69"/>
      <c r="AQ26" s="70"/>
      <c r="AR26" s="107"/>
      <c r="AS26" s="45"/>
      <c r="AT26" s="89"/>
    </row>
    <row r="27" spans="2:46" ht="17.100000000000001" customHeight="1" x14ac:dyDescent="0.15">
      <c r="B27" s="20"/>
      <c r="C27" s="20"/>
      <c r="D27" s="354">
        <f>B11</f>
        <v>0</v>
      </c>
      <c r="E27" s="354"/>
      <c r="F27" s="354"/>
      <c r="G27" s="362" t="s">
        <v>117</v>
      </c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T27" s="364" t="s">
        <v>118</v>
      </c>
      <c r="U27" s="364"/>
      <c r="V27" s="364"/>
      <c r="W27" s="364"/>
      <c r="X27" s="354" t="s">
        <v>30</v>
      </c>
      <c r="Y27" s="354"/>
      <c r="Z27" s="354" t="s">
        <v>31</v>
      </c>
      <c r="AA27" s="354"/>
      <c r="AB27" s="354" t="s">
        <v>119</v>
      </c>
      <c r="AC27" s="354"/>
      <c r="AD27" s="354" t="s">
        <v>30</v>
      </c>
      <c r="AE27" s="354"/>
      <c r="AF27" s="176"/>
      <c r="AG27" s="195"/>
      <c r="AH27" s="107"/>
      <c r="AI27" s="88" t="str">
        <f>Y11</f>
        <v/>
      </c>
      <c r="AJ27" s="66" t="b">
        <f>IF(AI27=1,1,IF(AI27=2,3,IF(AI27=3,5)))</f>
        <v>0</v>
      </c>
      <c r="AK27" s="64">
        <f>AJ27+1</f>
        <v>1</v>
      </c>
      <c r="AL27" s="159">
        <f>H30</f>
        <v>0</v>
      </c>
      <c r="AM27" s="160"/>
      <c r="AN27" s="154" t="str">
        <f>IF(K30="","",IF(K30+L30&gt;O30+N30,AJ27,AK27))</f>
        <v/>
      </c>
      <c r="AO27" s="81" t="str">
        <f>IF(K30="","",IF(K30+L30&lt;O30+N30,AJ27,AK27))</f>
        <v/>
      </c>
      <c r="AP27" s="63" t="str">
        <f>P30</f>
        <v/>
      </c>
      <c r="AQ27" s="89"/>
      <c r="AR27" s="107"/>
      <c r="AS27" s="45"/>
      <c r="AT27" s="89"/>
    </row>
    <row r="28" spans="2:46" ht="12" customHeight="1" thickBot="1" x14ac:dyDescent="0.2">
      <c r="B28" s="20"/>
      <c r="C28" s="20"/>
      <c r="D28" s="176"/>
      <c r="E28" s="176"/>
      <c r="F28" s="176"/>
      <c r="G28" s="191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T28" s="179"/>
      <c r="U28" s="179"/>
      <c r="V28" s="179"/>
      <c r="W28" s="179"/>
      <c r="X28" s="176"/>
      <c r="Y28" s="176"/>
      <c r="Z28" s="176"/>
      <c r="AA28" s="176"/>
      <c r="AB28" s="176"/>
      <c r="AC28" s="176"/>
      <c r="AD28" s="176"/>
      <c r="AE28" s="176"/>
      <c r="AF28" s="176"/>
      <c r="AG28" s="195"/>
      <c r="AH28" s="107"/>
      <c r="AI28" s="90" t="b">
        <f>IF(AI27=2,3,IF(AI27=1,3,IF(AI27=3,2)))</f>
        <v>0</v>
      </c>
      <c r="AJ28" s="75" t="b">
        <f>IF(AI28=1,1,IF(AI28=2,3,IF(AI28=3,5)))</f>
        <v>0</v>
      </c>
      <c r="AK28" s="48">
        <f>AJ28+1</f>
        <v>1</v>
      </c>
      <c r="AL28" s="161" t="str">
        <f>H31</f>
        <v/>
      </c>
      <c r="AM28" s="162"/>
      <c r="AN28" s="155" t="str">
        <f>IF(K31="","",IF(K31+L31&gt;O31+N31,AJ28,AK28))</f>
        <v/>
      </c>
      <c r="AO28" s="82" t="str">
        <f>IF(K31="","",IF(K31+L31&lt;O31+N31,AJ28,AK28))</f>
        <v/>
      </c>
      <c r="AP28" s="76" t="str">
        <f>P31</f>
        <v/>
      </c>
      <c r="AQ28" s="72"/>
      <c r="AR28" s="107"/>
      <c r="AS28" s="45"/>
      <c r="AT28" s="89"/>
    </row>
    <row r="29" spans="2:46" ht="20.100000000000001" customHeight="1" thickBot="1" x14ac:dyDescent="0.2">
      <c r="B29" s="184" t="s">
        <v>12</v>
      </c>
      <c r="C29" s="272" t="s">
        <v>13</v>
      </c>
      <c r="D29" s="272"/>
      <c r="E29" s="272"/>
      <c r="F29" s="272"/>
      <c r="G29" s="272"/>
      <c r="H29" s="272" t="s">
        <v>14</v>
      </c>
      <c r="I29" s="272"/>
      <c r="J29" s="272"/>
      <c r="K29" s="272" t="s">
        <v>15</v>
      </c>
      <c r="L29" s="272"/>
      <c r="M29" s="272"/>
      <c r="N29" s="272"/>
      <c r="O29" s="272"/>
      <c r="P29" s="272" t="s">
        <v>14</v>
      </c>
      <c r="Q29" s="272"/>
      <c r="R29" s="308"/>
      <c r="S29" s="1"/>
      <c r="T29" s="309" t="s">
        <v>18</v>
      </c>
      <c r="U29" s="272"/>
      <c r="V29" s="272"/>
      <c r="W29" s="272" t="s">
        <v>19</v>
      </c>
      <c r="X29" s="272"/>
      <c r="Y29" s="272"/>
      <c r="Z29" s="272" t="s">
        <v>19</v>
      </c>
      <c r="AA29" s="272"/>
      <c r="AB29" s="273"/>
      <c r="AC29" s="272" t="s">
        <v>20</v>
      </c>
      <c r="AD29" s="272"/>
      <c r="AE29" s="308"/>
      <c r="AF29" s="4"/>
      <c r="AG29" s="6"/>
      <c r="AH29" s="107"/>
      <c r="AI29" s="91" t="b">
        <f>IF(AI27=2,1,IF(AI27=1,2,IF(AI27=3,1)))</f>
        <v>0</v>
      </c>
      <c r="AJ29" s="67" t="b">
        <f>IF(AI29=1,1,IF(AI29=2,3,IF(AI29=3,5)))</f>
        <v>0</v>
      </c>
      <c r="AK29" s="65">
        <f>AJ29+1</f>
        <v>1</v>
      </c>
      <c r="AL29" s="163" t="str">
        <f>H32</f>
        <v/>
      </c>
      <c r="AM29" s="164"/>
      <c r="AN29" s="156" t="str">
        <f>IF(K32="","",IF(K32+L32&gt;O32+N32,AJ29,AK29))</f>
        <v/>
      </c>
      <c r="AO29" s="83" t="str">
        <f>IF(K32="","",IF(K32+L32&lt;O32+N32,AJ29,AK29))</f>
        <v/>
      </c>
      <c r="AP29" s="74" t="str">
        <f>P32</f>
        <v/>
      </c>
      <c r="AQ29" s="92"/>
      <c r="AR29" s="107"/>
      <c r="AS29" s="45"/>
      <c r="AT29" s="89"/>
    </row>
    <row r="30" spans="2:46" ht="20.100000000000001" customHeight="1" x14ac:dyDescent="0.15">
      <c r="B30" s="187" t="s">
        <v>32</v>
      </c>
      <c r="C30" s="351">
        <v>0.54166666666666663</v>
      </c>
      <c r="D30" s="352"/>
      <c r="E30" s="193" t="s">
        <v>3</v>
      </c>
      <c r="F30" s="353">
        <v>0.56597222222222221</v>
      </c>
      <c r="G30" s="351"/>
      <c r="H30" s="347">
        <f>B11</f>
        <v>0</v>
      </c>
      <c r="I30" s="334"/>
      <c r="J30" s="348"/>
      <c r="K30" s="247"/>
      <c r="L30" s="248"/>
      <c r="M30" s="248" t="str">
        <f>IF(K30="","-",IF(K30=O30,"PK","-"))</f>
        <v>-</v>
      </c>
      <c r="N30" s="248"/>
      <c r="O30" s="249"/>
      <c r="P30" s="347" t="str">
        <f>IF(Y6="","",INDEX(B6:B8,MATCH(AI27,Y6:Y8,0),1))</f>
        <v/>
      </c>
      <c r="Q30" s="334"/>
      <c r="R30" s="335"/>
      <c r="S30" s="3"/>
      <c r="T30" s="304" t="str">
        <f>AK22</f>
        <v/>
      </c>
      <c r="U30" s="305"/>
      <c r="V30" s="305"/>
      <c r="W30" s="305" t="str">
        <f>AN22</f>
        <v/>
      </c>
      <c r="X30" s="305"/>
      <c r="Y30" s="305"/>
      <c r="Z30" s="305" t="str">
        <f>W30</f>
        <v/>
      </c>
      <c r="AA30" s="305"/>
      <c r="AB30" s="305"/>
      <c r="AC30" s="305" t="str">
        <f>T30</f>
        <v/>
      </c>
      <c r="AD30" s="305"/>
      <c r="AE30" s="306"/>
      <c r="AF30" s="6"/>
      <c r="AG30" s="6"/>
      <c r="AH30" s="93"/>
      <c r="AI30" s="93"/>
      <c r="AJ30" s="94"/>
      <c r="AK30" s="94"/>
      <c r="AL30" s="161" t="str">
        <f>AP27</f>
        <v/>
      </c>
      <c r="AM30" s="165"/>
      <c r="AN30" s="157" t="str">
        <f>AO27</f>
        <v/>
      </c>
      <c r="AO30" s="63"/>
      <c r="AP30" s="94"/>
      <c r="AQ30" s="95"/>
      <c r="AR30" s="93"/>
      <c r="AS30" s="94"/>
      <c r="AT30" s="95"/>
    </row>
    <row r="31" spans="2:46" ht="20.100000000000001" customHeight="1" x14ac:dyDescent="0.15">
      <c r="B31" s="177" t="s">
        <v>33</v>
      </c>
      <c r="C31" s="359">
        <v>0.56944444444444442</v>
      </c>
      <c r="D31" s="360"/>
      <c r="E31" s="185" t="s">
        <v>3</v>
      </c>
      <c r="F31" s="361">
        <v>0.59375</v>
      </c>
      <c r="G31" s="359"/>
      <c r="H31" s="345" t="str">
        <f>IF(Y11="","",INDEX(B11:B13,MATCH(AI28,Y11:Y13,0),1))</f>
        <v/>
      </c>
      <c r="I31" s="340"/>
      <c r="J31" s="346"/>
      <c r="K31" s="18"/>
      <c r="L31" s="246"/>
      <c r="M31" s="246" t="str">
        <f>IF(K31="","-",IF(K31=O31,"PK","-"))</f>
        <v>-</v>
      </c>
      <c r="N31" s="246"/>
      <c r="O31" s="8"/>
      <c r="P31" s="345" t="str">
        <f>IF(Y6="","",INDEX(B6:B8,MATCH(AI28,Y6:Y8,0),1))</f>
        <v/>
      </c>
      <c r="Q31" s="340"/>
      <c r="R31" s="341"/>
      <c r="S31" s="3"/>
      <c r="T31" s="295" t="str">
        <f>AK23</f>
        <v/>
      </c>
      <c r="U31" s="296"/>
      <c r="V31" s="296"/>
      <c r="W31" s="296" t="str">
        <f>AN23</f>
        <v/>
      </c>
      <c r="X31" s="296"/>
      <c r="Y31" s="296"/>
      <c r="Z31" s="296" t="str">
        <f>W31</f>
        <v/>
      </c>
      <c r="AA31" s="296"/>
      <c r="AB31" s="296"/>
      <c r="AC31" s="296" t="str">
        <f>T31</f>
        <v/>
      </c>
      <c r="AD31" s="296"/>
      <c r="AE31" s="297"/>
      <c r="AF31" s="6"/>
      <c r="AG31" s="6"/>
      <c r="AH31" s="96"/>
      <c r="AI31" s="96"/>
      <c r="AJ31" s="97"/>
      <c r="AK31" s="97"/>
      <c r="AL31" s="161" t="str">
        <f>AP28</f>
        <v/>
      </c>
      <c r="AM31" s="166"/>
      <c r="AN31" s="157" t="str">
        <f>AO28</f>
        <v/>
      </c>
      <c r="AO31" s="98"/>
      <c r="AP31" s="97"/>
      <c r="AQ31" s="99"/>
      <c r="AR31" s="96"/>
      <c r="AS31" s="97"/>
      <c r="AT31" s="99"/>
    </row>
    <row r="32" spans="2:46" ht="20.100000000000001" customHeight="1" thickBot="1" x14ac:dyDescent="0.2">
      <c r="B32" s="188" t="s">
        <v>34</v>
      </c>
      <c r="C32" s="356">
        <v>0.59722222222222199</v>
      </c>
      <c r="D32" s="357"/>
      <c r="E32" s="186" t="s">
        <v>3</v>
      </c>
      <c r="F32" s="358">
        <v>0.62152777777777801</v>
      </c>
      <c r="G32" s="356"/>
      <c r="H32" s="349" t="str">
        <f>IF(Y11="","",INDEX(B11:B13,MATCH(AI29,Y11:Y13,0),1))</f>
        <v/>
      </c>
      <c r="I32" s="343"/>
      <c r="J32" s="350"/>
      <c r="K32" s="11"/>
      <c r="L32" s="9"/>
      <c r="M32" s="9" t="str">
        <f>IF(K32="","-",IF(K32=O32,"PK","-"))</f>
        <v>-</v>
      </c>
      <c r="N32" s="9"/>
      <c r="O32" s="10"/>
      <c r="P32" s="349" t="str">
        <f>IF(Y6="","",INDEX(B6:B8,MATCH(AI29,Y6:Y8,0),1))</f>
        <v/>
      </c>
      <c r="Q32" s="343"/>
      <c r="R32" s="344"/>
      <c r="S32" s="3"/>
      <c r="T32" s="326" t="str">
        <f>AK24</f>
        <v/>
      </c>
      <c r="U32" s="317"/>
      <c r="V32" s="317"/>
      <c r="W32" s="317" t="str">
        <f>AN24</f>
        <v/>
      </c>
      <c r="X32" s="317"/>
      <c r="Y32" s="317"/>
      <c r="Z32" s="317" t="str">
        <f>W32</f>
        <v/>
      </c>
      <c r="AA32" s="317"/>
      <c r="AB32" s="317"/>
      <c r="AC32" s="317" t="str">
        <f>T32</f>
        <v/>
      </c>
      <c r="AD32" s="317"/>
      <c r="AE32" s="318"/>
      <c r="AF32" s="6"/>
      <c r="AG32" s="6"/>
      <c r="AH32" s="100"/>
      <c r="AI32" s="100"/>
      <c r="AJ32" s="101"/>
      <c r="AK32" s="101"/>
      <c r="AL32" s="167" t="str">
        <f>AP29</f>
        <v/>
      </c>
      <c r="AM32" s="168"/>
      <c r="AN32" s="158" t="str">
        <f>AO29</f>
        <v/>
      </c>
      <c r="AO32" s="102"/>
      <c r="AP32" s="101"/>
      <c r="AQ32" s="103"/>
      <c r="AR32" s="100"/>
      <c r="AS32" s="101"/>
      <c r="AT32" s="103"/>
    </row>
    <row r="33" spans="1:46" ht="18.75" x14ac:dyDescent="0.15">
      <c r="A33" s="415" t="s">
        <v>65</v>
      </c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39"/>
    </row>
    <row r="34" spans="1:46" ht="18.75" customHeight="1" x14ac:dyDescent="0.15">
      <c r="A34" s="3"/>
      <c r="B34" s="3"/>
      <c r="C34" s="3"/>
      <c r="D34" s="3"/>
      <c r="E34" s="189"/>
      <c r="F34" s="419" t="s">
        <v>123</v>
      </c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20" t="s">
        <v>122</v>
      </c>
      <c r="Y34" s="420"/>
      <c r="Z34" s="420"/>
      <c r="AA34" s="420"/>
      <c r="AB34" s="420"/>
      <c r="AC34" s="420"/>
      <c r="AD34" s="419" t="s">
        <v>120</v>
      </c>
      <c r="AE34" s="419"/>
      <c r="AF34" s="419"/>
      <c r="AG34" s="189"/>
    </row>
    <row r="35" spans="1:46" ht="12" customHeight="1" x14ac:dyDescent="0.15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0"/>
    </row>
    <row r="36" spans="1:46" ht="19.5" thickBot="1" x14ac:dyDescent="0.2">
      <c r="A36" s="30"/>
      <c r="B36" s="355" t="s">
        <v>128</v>
      </c>
      <c r="C36" s="355"/>
      <c r="D36" s="355"/>
      <c r="E36" s="355"/>
      <c r="F36" s="355"/>
      <c r="G36" s="31"/>
      <c r="H36" s="31"/>
      <c r="I36" s="31"/>
      <c r="J36" s="31"/>
      <c r="K36" s="31"/>
      <c r="L36" s="31"/>
      <c r="M36" s="31"/>
      <c r="N36" s="31"/>
      <c r="O36" s="31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5"/>
      <c r="AC36" s="5"/>
      <c r="AD36" s="2"/>
      <c r="AE36" s="2"/>
      <c r="AF36" s="2"/>
      <c r="AH36" s="114" t="s">
        <v>47</v>
      </c>
      <c r="AI36" s="43"/>
      <c r="AJ36" s="43"/>
      <c r="AK36" s="43"/>
      <c r="AL36" s="43"/>
      <c r="AM36" s="43"/>
      <c r="AN36" s="43"/>
      <c r="AO36" s="77"/>
      <c r="AP36" s="43"/>
      <c r="AQ36" s="43"/>
      <c r="AR36" s="43"/>
      <c r="AS36" s="43"/>
      <c r="AT36" s="43"/>
    </row>
    <row r="37" spans="1:46" ht="20.100000000000001" customHeight="1" thickBot="1" x14ac:dyDescent="0.2">
      <c r="A37" s="30"/>
      <c r="B37" s="400" t="s">
        <v>16</v>
      </c>
      <c r="C37" s="401"/>
      <c r="D37" s="402"/>
      <c r="E37" s="403">
        <f>B38</f>
        <v>0</v>
      </c>
      <c r="F37" s="404"/>
      <c r="G37" s="404"/>
      <c r="H37" s="404">
        <f>B39</f>
        <v>0</v>
      </c>
      <c r="I37" s="404"/>
      <c r="J37" s="404"/>
      <c r="K37" s="404">
        <f>B40</f>
        <v>0</v>
      </c>
      <c r="L37" s="404"/>
      <c r="M37" s="404"/>
      <c r="N37" s="405"/>
      <c r="O37" s="405"/>
      <c r="P37" s="309" t="s">
        <v>8</v>
      </c>
      <c r="Q37" s="272"/>
      <c r="R37" s="272"/>
      <c r="S37" s="272" t="s">
        <v>9</v>
      </c>
      <c r="T37" s="272"/>
      <c r="U37" s="272"/>
      <c r="V37" s="272" t="s">
        <v>10</v>
      </c>
      <c r="W37" s="272"/>
      <c r="X37" s="308"/>
      <c r="Y37" s="271" t="s">
        <v>11</v>
      </c>
      <c r="Z37" s="272"/>
      <c r="AA37" s="308"/>
      <c r="AH37" s="104"/>
      <c r="AI37" s="60" t="s">
        <v>53</v>
      </c>
      <c r="AJ37" s="50">
        <v>1</v>
      </c>
      <c r="AK37" s="51">
        <v>2</v>
      </c>
      <c r="AL37" s="52">
        <v>3</v>
      </c>
      <c r="AM37" s="52" t="s">
        <v>43</v>
      </c>
      <c r="AN37" s="105"/>
      <c r="AO37" s="116" t="s">
        <v>48</v>
      </c>
      <c r="AP37" s="117" t="s">
        <v>49</v>
      </c>
      <c r="AQ37" s="117" t="s">
        <v>50</v>
      </c>
      <c r="AR37" s="117" t="s">
        <v>62</v>
      </c>
      <c r="AS37" s="118" t="s">
        <v>63</v>
      </c>
      <c r="AT37" s="119" t="s">
        <v>51</v>
      </c>
    </row>
    <row r="38" spans="1:46" ht="20.100000000000001" customHeight="1" thickTop="1" x14ac:dyDescent="0.15">
      <c r="A38" s="32" t="s">
        <v>162</v>
      </c>
      <c r="B38" s="411"/>
      <c r="C38" s="412"/>
      <c r="D38" s="413"/>
      <c r="E38" s="22"/>
      <c r="F38" s="23"/>
      <c r="G38" s="24"/>
      <c r="H38" s="33" t="str">
        <f>IF(K48="","",K48)</f>
        <v/>
      </c>
      <c r="I38" s="21" t="s">
        <v>2</v>
      </c>
      <c r="J38" s="34" t="str">
        <f>IF(O48="","",O48)</f>
        <v/>
      </c>
      <c r="K38" s="33" t="str">
        <f>IF(K50="","",K50)</f>
        <v/>
      </c>
      <c r="L38" s="21"/>
      <c r="M38" s="21" t="s">
        <v>2</v>
      </c>
      <c r="N38" s="21"/>
      <c r="O38" s="21" t="str">
        <f>IF(O50="","",O50)</f>
        <v/>
      </c>
      <c r="P38" s="414" t="str">
        <f>AM38</f>
        <v/>
      </c>
      <c r="Q38" s="398"/>
      <c r="R38" s="398"/>
      <c r="S38" s="393" t="str">
        <f>IF(H38="","",((H38+K38)-(J38+O38)))</f>
        <v/>
      </c>
      <c r="T38" s="393"/>
      <c r="U38" s="393"/>
      <c r="V38" s="393" t="str">
        <f>IF(H38="","",(H38+K38))</f>
        <v/>
      </c>
      <c r="W38" s="393"/>
      <c r="X38" s="394"/>
      <c r="Y38" s="397" t="str">
        <f>IF(AT38="","",RANK(AT38,AT38:AT40,0))</f>
        <v/>
      </c>
      <c r="Z38" s="398"/>
      <c r="AA38" s="399"/>
      <c r="AB38" s="3"/>
      <c r="AC38" s="418" t="s">
        <v>189</v>
      </c>
      <c r="AD38" s="418"/>
      <c r="AE38" s="418"/>
      <c r="AF38" s="418"/>
      <c r="AH38" s="106"/>
      <c r="AI38" s="53">
        <v>1</v>
      </c>
      <c r="AJ38" s="150"/>
      <c r="AK38" s="49">
        <f>IF(H38="",0,IF(H38&gt;J38,3,IF(H38&lt;J38,0,IF(H38=J38,1))))</f>
        <v>0</v>
      </c>
      <c r="AL38" s="54">
        <f>IF(K38="",0,IF(K38&gt;O38,3,IF(K38&lt;O38,0,IF(K38=O38,1,""))))</f>
        <v>0</v>
      </c>
      <c r="AM38" s="54" t="str">
        <f>IF(H38="","",AJ38+AK38+AL38)</f>
        <v/>
      </c>
      <c r="AN38" s="45"/>
      <c r="AO38" s="120" t="str">
        <f>IF(P38="","",RANK(P38,P38:R40,0))</f>
        <v/>
      </c>
      <c r="AP38" s="121" t="str">
        <f>IF(S38="","",RANK(S38,S38:U40,0))</f>
        <v/>
      </c>
      <c r="AQ38" s="121" t="str">
        <f>IF(V38="","",RANK(V38,V38:X40,0))</f>
        <v/>
      </c>
      <c r="AR38" s="121" t="str">
        <f>IF(P38="","",(P38*2)+S38+(V38*0.1)+(AQ38*0.001))</f>
        <v/>
      </c>
      <c r="AS38" s="122">
        <f>IF(L48&gt;N48,1,IF(L48&lt;N48,N849))+IF(L50&gt;N50,1,IF(L50&lt;N50,0))</f>
        <v>0</v>
      </c>
      <c r="AT38" s="123" t="str">
        <f>IF(P38="","",(P38*2)+S38+(V38*0.1)+(AS38*0.001))</f>
        <v/>
      </c>
    </row>
    <row r="39" spans="1:46" ht="20.100000000000001" customHeight="1" x14ac:dyDescent="0.15">
      <c r="A39" s="35" t="s">
        <v>163</v>
      </c>
      <c r="B39" s="380"/>
      <c r="C39" s="381"/>
      <c r="D39" s="382"/>
      <c r="E39" s="7" t="str">
        <f>J38</f>
        <v/>
      </c>
      <c r="F39" s="7" t="s">
        <v>2</v>
      </c>
      <c r="G39" s="8" t="str">
        <f>H38</f>
        <v/>
      </c>
      <c r="H39" s="25"/>
      <c r="I39" s="26"/>
      <c r="J39" s="27"/>
      <c r="K39" s="18" t="str">
        <f>IF(K52="","",K52)</f>
        <v/>
      </c>
      <c r="L39" s="7"/>
      <c r="M39" s="7" t="s">
        <v>2</v>
      </c>
      <c r="N39" s="7"/>
      <c r="O39" s="7" t="str">
        <f>IF(O52="","",O52)</f>
        <v/>
      </c>
      <c r="P39" s="383" t="str">
        <f>AM39</f>
        <v/>
      </c>
      <c r="Q39" s="384"/>
      <c r="R39" s="384"/>
      <c r="S39" s="385" t="str">
        <f>IF(E39="","",((E39+K39)-(G39+O39)))</f>
        <v/>
      </c>
      <c r="T39" s="385"/>
      <c r="U39" s="385"/>
      <c r="V39" s="385" t="str">
        <f>IF(E39="","",(E39+K39))</f>
        <v/>
      </c>
      <c r="W39" s="385"/>
      <c r="X39" s="386"/>
      <c r="Y39" s="387" t="str">
        <f>IF(AT39="","",RANK(AT39,AT38:AT40,0))</f>
        <v/>
      </c>
      <c r="Z39" s="384"/>
      <c r="AA39" s="388"/>
      <c r="AB39" s="3"/>
      <c r="AC39" s="178" t="s">
        <v>40</v>
      </c>
      <c r="AD39" s="389" t="str">
        <f>IF(AN59="","",INDEX($AL59:$AL64,MATCH(AH39,$AN59:$AN64,0),1))</f>
        <v/>
      </c>
      <c r="AE39" s="390"/>
      <c r="AF39" s="391"/>
      <c r="AH39" s="106">
        <v>1</v>
      </c>
      <c r="AI39" s="55">
        <v>2</v>
      </c>
      <c r="AJ39" s="48">
        <f>IF(E39="",0,IF(E39&gt;G39,3,IF(E39&lt;G39,0,IF(E39=G39,1))))</f>
        <v>0</v>
      </c>
      <c r="AK39" s="151"/>
      <c r="AL39" s="236">
        <f>IF(K39="",0,IF(K39&gt;O39,3,IF(K39&lt;O39,0,IF(K39=O39,1))))</f>
        <v>0</v>
      </c>
      <c r="AM39" s="236" t="str">
        <f>IF(E39="","",AJ39+AK39+AL39)</f>
        <v/>
      </c>
      <c r="AN39" s="45"/>
      <c r="AO39" s="234" t="str">
        <f>IF(P39="","",RANK(P39,P38:R40,0))</f>
        <v/>
      </c>
      <c r="AP39" s="235" t="str">
        <f>IF(S39="","",RANK(S39,S38:U40,0))</f>
        <v/>
      </c>
      <c r="AQ39" s="235" t="str">
        <f>IF(V39="","",RANK(V39,V38:X40,0))</f>
        <v/>
      </c>
      <c r="AR39" s="235" t="str">
        <f>IF(P39="","",(P39*2)+S39+(V39*0.1)+(AQ39*0.001))</f>
        <v/>
      </c>
      <c r="AS39" s="71">
        <f>IF(N48&gt;L48,1,IF(N48&lt;L48,0))+IF(L52&gt;N52,1,IF(L52&lt;N52,0))</f>
        <v>0</v>
      </c>
      <c r="AT39" s="124" t="str">
        <f>IF(P39="","",(P39*2)+S39+(V39*0.1)+(AS39*0.001))</f>
        <v/>
      </c>
    </row>
    <row r="40" spans="1:46" ht="20.100000000000001" customHeight="1" thickBot="1" x14ac:dyDescent="0.2">
      <c r="A40" s="36" t="s">
        <v>164</v>
      </c>
      <c r="B40" s="371"/>
      <c r="C40" s="372"/>
      <c r="D40" s="373"/>
      <c r="E40" s="9" t="str">
        <f>O38</f>
        <v/>
      </c>
      <c r="F40" s="9" t="s">
        <v>2</v>
      </c>
      <c r="G40" s="10" t="str">
        <f>K38</f>
        <v/>
      </c>
      <c r="H40" s="11" t="str">
        <f>O39</f>
        <v/>
      </c>
      <c r="I40" s="9" t="s">
        <v>2</v>
      </c>
      <c r="J40" s="10" t="str">
        <f>K39</f>
        <v/>
      </c>
      <c r="K40" s="28"/>
      <c r="L40" s="29"/>
      <c r="M40" s="29"/>
      <c r="N40" s="29"/>
      <c r="O40" s="29"/>
      <c r="P40" s="374" t="str">
        <f>AM40</f>
        <v/>
      </c>
      <c r="Q40" s="375"/>
      <c r="R40" s="375"/>
      <c r="S40" s="376" t="str">
        <f>IF(E40="","",((E40+H40)-(G40+J40)))</f>
        <v/>
      </c>
      <c r="T40" s="376"/>
      <c r="U40" s="376"/>
      <c r="V40" s="376" t="str">
        <f>IF(E40="","",(E40+H40))</f>
        <v/>
      </c>
      <c r="W40" s="376"/>
      <c r="X40" s="377"/>
      <c r="Y40" s="378" t="str">
        <f>IF(AT40="","",RANK(AT40,AT38:AT40,0))</f>
        <v/>
      </c>
      <c r="Z40" s="375"/>
      <c r="AA40" s="379"/>
      <c r="AB40" s="3"/>
      <c r="AC40" s="178" t="s">
        <v>35</v>
      </c>
      <c r="AD40" s="389" t="str">
        <f>IF(AN59="","",INDEX($AL59:$AL64,MATCH(AH40,$AN59:$AN64,0),1))</f>
        <v/>
      </c>
      <c r="AE40" s="390"/>
      <c r="AF40" s="391"/>
      <c r="AH40" s="106">
        <v>2</v>
      </c>
      <c r="AI40" s="57">
        <v>3</v>
      </c>
      <c r="AJ40" s="231">
        <f>IF(E40="",0,IF(E40&gt;G40,3,IF(E40&lt;G40,0,IF(E40=G40,1))))</f>
        <v>0</v>
      </c>
      <c r="AK40" s="228">
        <f>IF(H40="",0,IF(H40&gt;J40,3,IF(H40&lt;J40,0,IF(H40=J40,1))))</f>
        <v>0</v>
      </c>
      <c r="AL40" s="152"/>
      <c r="AM40" s="229" t="str">
        <f>IF(E40="","",AJ40+AK40+AL40)</f>
        <v/>
      </c>
      <c r="AN40" s="45"/>
      <c r="AO40" s="232" t="str">
        <f>IF(P40="","",RANK(P40,P38:R40,0))</f>
        <v/>
      </c>
      <c r="AP40" s="228" t="str">
        <f>IF(S40="","",RANK(S40,S38:U40,0))</f>
        <v/>
      </c>
      <c r="AQ40" s="228" t="str">
        <f>IF(V40="","",RANK(V40,V38:X40,0))</f>
        <v/>
      </c>
      <c r="AR40" s="228" t="str">
        <f>IF(P40="","",(P40*2)+S40+(V40*0.1)+(AQ40*0.001))</f>
        <v/>
      </c>
      <c r="AS40" s="230">
        <f>IF(N50&gt;L50,1,IF(N50&lt;L50,0))+IF(N52&gt;L52,1,IF(N52&lt;L52,0))</f>
        <v>0</v>
      </c>
      <c r="AT40" s="126" t="str">
        <f>IF(P40="","",(P40*2)+S40+(V40*0.1)+(AS40*0.001))</f>
        <v/>
      </c>
    </row>
    <row r="41" spans="1:46" ht="20.100000000000001" customHeight="1" thickBot="1" x14ac:dyDescent="0.2">
      <c r="A41" s="30"/>
      <c r="B41" s="30"/>
      <c r="C41" s="30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"/>
      <c r="AC41" s="178" t="s">
        <v>36</v>
      </c>
      <c r="AD41" s="389" t="str">
        <f>IF(AN59="","",INDEX($AL59:$AL64,MATCH(AH41,$AN59:$AN64,0),1))</f>
        <v/>
      </c>
      <c r="AE41" s="390"/>
      <c r="AF41" s="391"/>
      <c r="AH41" s="106">
        <v>3</v>
      </c>
      <c r="AI41" s="44"/>
      <c r="AJ41" s="44"/>
      <c r="AK41" s="44"/>
      <c r="AL41" s="44"/>
      <c r="AM41" s="44"/>
      <c r="AN41" s="44"/>
      <c r="AO41" s="80"/>
      <c r="AP41" s="44"/>
      <c r="AQ41" s="44"/>
      <c r="AR41" s="44"/>
      <c r="AS41" s="44"/>
      <c r="AT41" s="127"/>
    </row>
    <row r="42" spans="1:46" ht="20.100000000000001" customHeight="1" thickBot="1" x14ac:dyDescent="0.2">
      <c r="A42" s="30"/>
      <c r="B42" s="400" t="s">
        <v>17</v>
      </c>
      <c r="C42" s="401"/>
      <c r="D42" s="402"/>
      <c r="E42" s="403">
        <f>B43</f>
        <v>0</v>
      </c>
      <c r="F42" s="404"/>
      <c r="G42" s="404"/>
      <c r="H42" s="404">
        <f>B44</f>
        <v>0</v>
      </c>
      <c r="I42" s="404"/>
      <c r="J42" s="404"/>
      <c r="K42" s="404">
        <f>B45</f>
        <v>0</v>
      </c>
      <c r="L42" s="404"/>
      <c r="M42" s="404"/>
      <c r="N42" s="405"/>
      <c r="O42" s="405"/>
      <c r="P42" s="406" t="s">
        <v>8</v>
      </c>
      <c r="Q42" s="407"/>
      <c r="R42" s="407"/>
      <c r="S42" s="407" t="s">
        <v>9</v>
      </c>
      <c r="T42" s="407"/>
      <c r="U42" s="407"/>
      <c r="V42" s="407" t="s">
        <v>10</v>
      </c>
      <c r="W42" s="407"/>
      <c r="X42" s="408"/>
      <c r="Y42" s="409" t="s">
        <v>11</v>
      </c>
      <c r="Z42" s="407"/>
      <c r="AA42" s="408"/>
      <c r="AB42" s="3"/>
      <c r="AC42" s="178" t="s">
        <v>37</v>
      </c>
      <c r="AD42" s="389" t="str">
        <f>IF(AN59="","",INDEX($AL59:$AL64,MATCH(AH42,$AN59:$AN64,0),1))</f>
        <v/>
      </c>
      <c r="AE42" s="390"/>
      <c r="AF42" s="391"/>
      <c r="AH42" s="106">
        <v>4</v>
      </c>
      <c r="AI42" s="60" t="s">
        <v>52</v>
      </c>
      <c r="AJ42" s="50">
        <v>1</v>
      </c>
      <c r="AK42" s="51">
        <v>2</v>
      </c>
      <c r="AL42" s="52">
        <v>3</v>
      </c>
      <c r="AM42" s="52" t="s">
        <v>43</v>
      </c>
      <c r="AN42" s="61"/>
      <c r="AO42" s="116" t="s">
        <v>48</v>
      </c>
      <c r="AP42" s="117" t="s">
        <v>49</v>
      </c>
      <c r="AQ42" s="117" t="s">
        <v>50</v>
      </c>
      <c r="AR42" s="117" t="s">
        <v>62</v>
      </c>
      <c r="AS42" s="118" t="s">
        <v>63</v>
      </c>
      <c r="AT42" s="119" t="s">
        <v>51</v>
      </c>
    </row>
    <row r="43" spans="1:46" ht="20.100000000000001" customHeight="1" thickTop="1" x14ac:dyDescent="0.15">
      <c r="A43" s="32" t="s">
        <v>165</v>
      </c>
      <c r="B43" s="392"/>
      <c r="C43" s="393"/>
      <c r="D43" s="394"/>
      <c r="E43" s="22"/>
      <c r="F43" s="23"/>
      <c r="G43" s="24"/>
      <c r="H43" s="33" t="str">
        <f>IF(K49="","",K49)</f>
        <v/>
      </c>
      <c r="I43" s="21" t="s">
        <v>2</v>
      </c>
      <c r="J43" s="34" t="str">
        <f>IF(O49="","",O49)</f>
        <v/>
      </c>
      <c r="K43" s="33" t="str">
        <f>IF(K51="","",K51)</f>
        <v/>
      </c>
      <c r="L43" s="21"/>
      <c r="M43" s="21" t="s">
        <v>2</v>
      </c>
      <c r="N43" s="21"/>
      <c r="O43" s="21" t="str">
        <f>IF(O51="","",O51)</f>
        <v/>
      </c>
      <c r="P43" s="395" t="str">
        <f>AM43</f>
        <v/>
      </c>
      <c r="Q43" s="396"/>
      <c r="R43" s="396"/>
      <c r="S43" s="393" t="str">
        <f>IF(H43="","",((H43+K43)-(J43+O43)))</f>
        <v/>
      </c>
      <c r="T43" s="393"/>
      <c r="U43" s="393"/>
      <c r="V43" s="393" t="str">
        <f>IF(H43="","",(H43+K43))</f>
        <v/>
      </c>
      <c r="W43" s="393"/>
      <c r="X43" s="394"/>
      <c r="Y43" s="397" t="str">
        <f>IF(AT43="","",RANK(AT43,AT43:AT45,0))</f>
        <v/>
      </c>
      <c r="Z43" s="398"/>
      <c r="AA43" s="399"/>
      <c r="AB43" s="3"/>
      <c r="AC43" s="178" t="s">
        <v>38</v>
      </c>
      <c r="AD43" s="389" t="str">
        <f>IF(AN59="","",INDEX($AL59:$AL64,MATCH(AH43,$AN59:$AN64,0),1))</f>
        <v/>
      </c>
      <c r="AE43" s="390"/>
      <c r="AF43" s="391"/>
      <c r="AH43" s="106">
        <v>5</v>
      </c>
      <c r="AI43" s="53">
        <v>1</v>
      </c>
      <c r="AJ43" s="150"/>
      <c r="AK43" s="49">
        <f>IF(H43="",0,IF(H43&gt;J43,3,IF(H43&lt;J43,0,IF(H43=J43,1))))</f>
        <v>0</v>
      </c>
      <c r="AL43" s="54">
        <f>IF(K43="",0,IF(K43&gt;O43,3,IF(K43&lt;O43,0,IF(K43=O43,1,""))))</f>
        <v>0</v>
      </c>
      <c r="AM43" s="54" t="str">
        <f>IF(H43="","",AJ43+AK43+AL43)</f>
        <v/>
      </c>
      <c r="AN43" s="45"/>
      <c r="AO43" s="120" t="str">
        <f>IF(P43="","",RANK(P43,P43:R45,0))</f>
        <v/>
      </c>
      <c r="AP43" s="121" t="str">
        <f>IF(S43="","",RANK(S43,S43:U45,0))</f>
        <v/>
      </c>
      <c r="AQ43" s="121" t="str">
        <f>IF(V43="","",RANK(V43,V43:X45,0))</f>
        <v/>
      </c>
      <c r="AR43" s="121" t="str">
        <f>IF(P43="","",(P43*2)+S43+(V43*0.1)+(AQ43*0.001))</f>
        <v/>
      </c>
      <c r="AS43" s="122">
        <f>IF(L49&gt;N49,1,IF(L49&lt;N49,0))+IF(L51&gt;N51,1,IF(L51&lt;N51,0))</f>
        <v>0</v>
      </c>
      <c r="AT43" s="123" t="str">
        <f>IF(P43="","",(P43*2)+S43+(V43*0.1)+(AS43*0.001))</f>
        <v/>
      </c>
    </row>
    <row r="44" spans="1:46" ht="20.100000000000001" customHeight="1" x14ac:dyDescent="0.15">
      <c r="A44" s="35" t="s">
        <v>166</v>
      </c>
      <c r="B44" s="380"/>
      <c r="C44" s="381"/>
      <c r="D44" s="382"/>
      <c r="E44" s="12" t="str">
        <f>J43</f>
        <v/>
      </c>
      <c r="F44" s="12" t="s">
        <v>2</v>
      </c>
      <c r="G44" s="13" t="str">
        <f>H43</f>
        <v/>
      </c>
      <c r="H44" s="25"/>
      <c r="I44" s="26"/>
      <c r="J44" s="27"/>
      <c r="K44" s="18" t="str">
        <f>IF(K53="","",K53)</f>
        <v/>
      </c>
      <c r="L44" s="7"/>
      <c r="M44" s="7" t="s">
        <v>2</v>
      </c>
      <c r="N44" s="7"/>
      <c r="O44" s="7" t="str">
        <f>IF(O53="","",O53)</f>
        <v/>
      </c>
      <c r="P44" s="383" t="str">
        <f>AM44</f>
        <v/>
      </c>
      <c r="Q44" s="384"/>
      <c r="R44" s="384"/>
      <c r="S44" s="385" t="str">
        <f>IF(E44="","",((E44+K44)-(G44+O44)))</f>
        <v/>
      </c>
      <c r="T44" s="385"/>
      <c r="U44" s="385"/>
      <c r="V44" s="385" t="str">
        <f>IF(E44="","",(E44+K44))</f>
        <v/>
      </c>
      <c r="W44" s="385"/>
      <c r="X44" s="386"/>
      <c r="Y44" s="387" t="str">
        <f>IF(AT44="","",RANK(AT44,AT43:AT45,0))</f>
        <v/>
      </c>
      <c r="Z44" s="384"/>
      <c r="AA44" s="388"/>
      <c r="AB44" s="3"/>
      <c r="AC44" s="178" t="s">
        <v>39</v>
      </c>
      <c r="AD44" s="389" t="str">
        <f>IF(AN59="","",INDEX($AL59:$AL64,MATCH(AH44,$AN59:$AN64,0),1))</f>
        <v/>
      </c>
      <c r="AE44" s="390"/>
      <c r="AF44" s="391"/>
      <c r="AH44" s="106">
        <v>6</v>
      </c>
      <c r="AI44" s="55">
        <v>2</v>
      </c>
      <c r="AJ44" s="48">
        <f>IF(E44="",0,IF(E44&gt;G44,3,IF(E44&lt;G44,0,IF(E44=G44,1))))</f>
        <v>0</v>
      </c>
      <c r="AK44" s="151"/>
      <c r="AL44" s="236">
        <f>IF(K44="",0,IF(K44&gt;O44,3,IF(K44&lt;O44,0,IF(K44=O44,1))))</f>
        <v>0</v>
      </c>
      <c r="AM44" s="236" t="str">
        <f>IF(E44="","",AJ44+AK44+AL44)</f>
        <v/>
      </c>
      <c r="AN44" s="45"/>
      <c r="AO44" s="234" t="str">
        <f>IF(P44="","",RANK(P44,P43:R45,0))</f>
        <v/>
      </c>
      <c r="AP44" s="235" t="str">
        <f>IF(S44="","",RANK(S44,S43:U45,0))</f>
        <v/>
      </c>
      <c r="AQ44" s="235" t="str">
        <f>IF(V44="","",RANK(V44,V43:X45,0))</f>
        <v/>
      </c>
      <c r="AR44" s="235" t="str">
        <f>IF(P44="","",(P44*2)+S44+(V44*0.1)+(AQ44*0.001))</f>
        <v/>
      </c>
      <c r="AS44" s="71">
        <f>IF(N49&gt;L49,1,IF(N49&lt;L49,0))+IF(L53&gt;N53,1,IF(L53&lt;N53,0))</f>
        <v>0</v>
      </c>
      <c r="AT44" s="124" t="str">
        <f>IF(P44="","",(P44*2)+S44+(V44*0.1)+(AS44*0.001))</f>
        <v/>
      </c>
    </row>
    <row r="45" spans="1:46" ht="20.100000000000001" customHeight="1" thickBot="1" x14ac:dyDescent="0.2">
      <c r="A45" s="36" t="s">
        <v>167</v>
      </c>
      <c r="B45" s="371"/>
      <c r="C45" s="372"/>
      <c r="D45" s="373"/>
      <c r="E45" s="14" t="str">
        <f>O43</f>
        <v/>
      </c>
      <c r="F45" s="14" t="s">
        <v>2</v>
      </c>
      <c r="G45" s="15" t="str">
        <f>K43</f>
        <v/>
      </c>
      <c r="H45" s="16" t="str">
        <f>O44</f>
        <v/>
      </c>
      <c r="I45" s="14" t="s">
        <v>2</v>
      </c>
      <c r="J45" s="15" t="str">
        <f>K44</f>
        <v/>
      </c>
      <c r="K45" s="28"/>
      <c r="L45" s="29"/>
      <c r="M45" s="29"/>
      <c r="N45" s="29"/>
      <c r="O45" s="29"/>
      <c r="P45" s="374" t="str">
        <f>AM45</f>
        <v/>
      </c>
      <c r="Q45" s="375"/>
      <c r="R45" s="375"/>
      <c r="S45" s="376" t="str">
        <f>IF(E45="","",((E45+H45)-(G45+J45)))</f>
        <v/>
      </c>
      <c r="T45" s="376"/>
      <c r="U45" s="376"/>
      <c r="V45" s="376" t="str">
        <f>IF(E45="","",(E45+H45))</f>
        <v/>
      </c>
      <c r="W45" s="376"/>
      <c r="X45" s="377"/>
      <c r="Y45" s="378" t="str">
        <f>IF(AT45="","",RANK(AT45,AT43:AT45,0))</f>
        <v/>
      </c>
      <c r="Z45" s="375"/>
      <c r="AA45" s="379"/>
      <c r="AB45" s="3"/>
      <c r="AC45" s="39"/>
      <c r="AD45" s="39"/>
      <c r="AE45" s="39"/>
      <c r="AF45" s="39"/>
      <c r="AH45" s="93"/>
      <c r="AI45" s="57">
        <v>3</v>
      </c>
      <c r="AJ45" s="231">
        <f>IF(E45="",0,IF(E45&gt;G45,3,IF(E45&lt;G45,0,IF(E45=G45,1))))</f>
        <v>0</v>
      </c>
      <c r="AK45" s="228">
        <f>IF(H45="",0,IF(H45&gt;J45,3,IF(H45&lt;J45,0,IF(H45=J45,1))))</f>
        <v>0</v>
      </c>
      <c r="AL45" s="152"/>
      <c r="AM45" s="229" t="str">
        <f>IF(E45="","",AJ45+AK45+AL45)</f>
        <v/>
      </c>
      <c r="AN45" s="45"/>
      <c r="AO45" s="232" t="str">
        <f>IF(P45="","",RANK(P45,P43:R45,0))</f>
        <v/>
      </c>
      <c r="AP45" s="228" t="str">
        <f>IF(S45="","",RANK(S45,S43:U45,0))</f>
        <v/>
      </c>
      <c r="AQ45" s="228" t="str">
        <f>IF(V45="","",RANK(V45,V43:X45,0))</f>
        <v/>
      </c>
      <c r="AR45" s="228" t="str">
        <f>IF(P45="","",(P45*2)+S45+(V45*0.1)+(AQ45*0.001))</f>
        <v/>
      </c>
      <c r="AS45" s="230">
        <f>IF(N51&gt;L51,1,IF(N51&lt;L51,0))+IF(N53&gt;L53,1,IF(N53&lt;L53,0))</f>
        <v>0</v>
      </c>
      <c r="AT45" s="126" t="str">
        <f>IF(P45="","",(P45*2)+S45+(V45*0.1)+(AS45*0.001))</f>
        <v/>
      </c>
    </row>
    <row r="46" spans="1:46" ht="12" customHeight="1" thickBo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C46" s="2"/>
      <c r="AD46" s="2"/>
      <c r="AE46" s="2"/>
      <c r="AF46" s="2"/>
      <c r="AH46" s="93"/>
      <c r="AI46" s="94"/>
      <c r="AJ46" s="94"/>
      <c r="AK46" s="94"/>
      <c r="AL46" s="94"/>
      <c r="AM46" s="94"/>
      <c r="AN46" s="94"/>
      <c r="AO46" s="63"/>
      <c r="AP46" s="94"/>
      <c r="AQ46" s="94"/>
      <c r="AR46" s="94"/>
      <c r="AS46" s="94"/>
      <c r="AT46" s="128"/>
    </row>
    <row r="47" spans="1:46" ht="20.100000000000001" customHeight="1" thickBot="1" x14ac:dyDescent="0.2">
      <c r="B47" s="184" t="s">
        <v>12</v>
      </c>
      <c r="C47" s="272" t="s">
        <v>13</v>
      </c>
      <c r="D47" s="272"/>
      <c r="E47" s="272"/>
      <c r="F47" s="272"/>
      <c r="G47" s="272"/>
      <c r="H47" s="272" t="s">
        <v>14</v>
      </c>
      <c r="I47" s="272"/>
      <c r="J47" s="272"/>
      <c r="K47" s="272" t="s">
        <v>15</v>
      </c>
      <c r="L47" s="272"/>
      <c r="M47" s="272"/>
      <c r="N47" s="272"/>
      <c r="O47" s="272"/>
      <c r="P47" s="272" t="s">
        <v>14</v>
      </c>
      <c r="Q47" s="272"/>
      <c r="R47" s="308"/>
      <c r="T47" s="309" t="s">
        <v>18</v>
      </c>
      <c r="U47" s="272"/>
      <c r="V47" s="272"/>
      <c r="W47" s="272" t="s">
        <v>19</v>
      </c>
      <c r="X47" s="272"/>
      <c r="Y47" s="272"/>
      <c r="Z47" s="272" t="s">
        <v>19</v>
      </c>
      <c r="AA47" s="272"/>
      <c r="AB47" s="273"/>
      <c r="AC47" s="272" t="s">
        <v>20</v>
      </c>
      <c r="AD47" s="272"/>
      <c r="AE47" s="308"/>
      <c r="AF47" s="4"/>
      <c r="AH47" s="107"/>
      <c r="AI47" s="129"/>
      <c r="AJ47" s="130"/>
      <c r="AK47" s="130"/>
      <c r="AL47" s="130"/>
      <c r="AM47" s="131"/>
      <c r="AN47" s="45"/>
      <c r="AO47" s="132"/>
      <c r="AP47" s="130"/>
      <c r="AQ47" s="130"/>
      <c r="AR47" s="130"/>
      <c r="AS47" s="131"/>
      <c r="AT47" s="115"/>
    </row>
    <row r="48" spans="1:46" ht="20.100000000000001" customHeight="1" x14ac:dyDescent="0.15">
      <c r="B48" s="194" t="s">
        <v>4</v>
      </c>
      <c r="C48" s="351">
        <v>0.375</v>
      </c>
      <c r="D48" s="352"/>
      <c r="E48" s="193" t="s">
        <v>3</v>
      </c>
      <c r="F48" s="353">
        <v>0.39930555555555558</v>
      </c>
      <c r="G48" s="351"/>
      <c r="H48" s="337">
        <f>B38</f>
        <v>0</v>
      </c>
      <c r="I48" s="337"/>
      <c r="J48" s="337"/>
      <c r="K48" s="237"/>
      <c r="L48" s="238"/>
      <c r="M48" s="21" t="str">
        <f>IF(AR38="","-",IF(AR38=AR39,"PK","-"))</f>
        <v>-</v>
      </c>
      <c r="N48" s="21"/>
      <c r="O48" s="243"/>
      <c r="P48" s="337">
        <f>B39</f>
        <v>0</v>
      </c>
      <c r="Q48" s="337"/>
      <c r="R48" s="338"/>
      <c r="T48" s="369">
        <f>B43</f>
        <v>0</v>
      </c>
      <c r="U48" s="276"/>
      <c r="V48" s="276"/>
      <c r="W48" s="276">
        <f>B44</f>
        <v>0</v>
      </c>
      <c r="X48" s="276"/>
      <c r="Y48" s="276"/>
      <c r="Z48" s="276">
        <f>B45</f>
        <v>0</v>
      </c>
      <c r="AA48" s="276"/>
      <c r="AB48" s="370"/>
      <c r="AC48" s="301">
        <f>B43</f>
        <v>0</v>
      </c>
      <c r="AD48" s="302"/>
      <c r="AE48" s="303"/>
      <c r="AF48" s="4"/>
      <c r="AH48" s="107"/>
      <c r="AI48" s="45"/>
      <c r="AJ48" s="45"/>
      <c r="AK48" s="44" t="s">
        <v>54</v>
      </c>
      <c r="AL48" s="45"/>
      <c r="AM48" s="45"/>
      <c r="AN48" s="45"/>
      <c r="AO48" s="63"/>
      <c r="AP48" s="44" t="s">
        <v>55</v>
      </c>
      <c r="AQ48" s="45"/>
      <c r="AR48" s="45"/>
      <c r="AS48" s="45"/>
      <c r="AT48" s="89"/>
    </row>
    <row r="49" spans="2:50" ht="20.100000000000001" customHeight="1" x14ac:dyDescent="0.15">
      <c r="B49" s="211" t="s">
        <v>5</v>
      </c>
      <c r="C49" s="359">
        <v>0.40277777777777773</v>
      </c>
      <c r="D49" s="360"/>
      <c r="E49" s="185" t="s">
        <v>3</v>
      </c>
      <c r="F49" s="361">
        <v>0.42708333333333331</v>
      </c>
      <c r="G49" s="359"/>
      <c r="H49" s="296">
        <f>B43</f>
        <v>0</v>
      </c>
      <c r="I49" s="296"/>
      <c r="J49" s="296"/>
      <c r="K49" s="239"/>
      <c r="L49" s="240"/>
      <c r="M49" s="7" t="str">
        <f>IF(AR43="","-",IF(AR43=AR44,"PK","-"))</f>
        <v>-</v>
      </c>
      <c r="N49" s="7"/>
      <c r="O49" s="244"/>
      <c r="P49" s="296">
        <f>B44</f>
        <v>0</v>
      </c>
      <c r="Q49" s="296"/>
      <c r="R49" s="297"/>
      <c r="T49" s="295">
        <f>B38</f>
        <v>0</v>
      </c>
      <c r="U49" s="296"/>
      <c r="V49" s="296"/>
      <c r="W49" s="296">
        <f>B39</f>
        <v>0</v>
      </c>
      <c r="X49" s="296"/>
      <c r="Y49" s="296"/>
      <c r="Z49" s="296">
        <f>B40</f>
        <v>0</v>
      </c>
      <c r="AA49" s="296"/>
      <c r="AB49" s="345"/>
      <c r="AC49" s="293">
        <f>B38</f>
        <v>0</v>
      </c>
      <c r="AD49" s="289"/>
      <c r="AE49" s="294"/>
      <c r="AF49" s="4"/>
      <c r="AH49" s="107"/>
      <c r="AI49" s="45"/>
      <c r="AJ49" s="45"/>
      <c r="AK49" s="45"/>
      <c r="AL49" s="45"/>
      <c r="AM49" s="45"/>
      <c r="AN49" s="45"/>
      <c r="AO49" s="63"/>
      <c r="AP49" s="45"/>
      <c r="AQ49" s="45"/>
      <c r="AR49" s="45"/>
      <c r="AS49" s="45"/>
      <c r="AT49" s="89"/>
    </row>
    <row r="50" spans="2:50" ht="20.100000000000001" customHeight="1" x14ac:dyDescent="0.15">
      <c r="B50" s="211" t="s">
        <v>6</v>
      </c>
      <c r="C50" s="359">
        <v>0.43055555555555503</v>
      </c>
      <c r="D50" s="360"/>
      <c r="E50" s="185" t="s">
        <v>3</v>
      </c>
      <c r="F50" s="361">
        <v>0.45486111111111099</v>
      </c>
      <c r="G50" s="359"/>
      <c r="H50" s="296">
        <f>B38</f>
        <v>0</v>
      </c>
      <c r="I50" s="296"/>
      <c r="J50" s="296"/>
      <c r="K50" s="239"/>
      <c r="L50" s="240"/>
      <c r="M50" s="7" t="str">
        <f>IF(AR38="","-",IF(AR38=AR40,"PK","-"))</f>
        <v>-</v>
      </c>
      <c r="N50" s="7"/>
      <c r="O50" s="244"/>
      <c r="P50" s="296">
        <f>B40</f>
        <v>0</v>
      </c>
      <c r="Q50" s="296"/>
      <c r="R50" s="297"/>
      <c r="T50" s="295">
        <f>B45</f>
        <v>0</v>
      </c>
      <c r="U50" s="296"/>
      <c r="V50" s="296"/>
      <c r="W50" s="296">
        <f>B43</f>
        <v>0</v>
      </c>
      <c r="X50" s="296"/>
      <c r="Y50" s="296"/>
      <c r="Z50" s="296">
        <f>B44</f>
        <v>0</v>
      </c>
      <c r="AA50" s="296"/>
      <c r="AB50" s="345"/>
      <c r="AC50" s="293">
        <f>B45</f>
        <v>0</v>
      </c>
      <c r="AD50" s="289"/>
      <c r="AE50" s="294"/>
      <c r="AF50" s="4"/>
      <c r="AH50" s="107"/>
      <c r="AI50" s="45"/>
      <c r="AJ50" s="45"/>
      <c r="AK50" s="45"/>
      <c r="AL50" s="45"/>
      <c r="AM50" s="45"/>
      <c r="AN50" s="45"/>
      <c r="AO50" s="63"/>
      <c r="AP50" s="45"/>
      <c r="AQ50" s="45"/>
      <c r="AR50" s="45"/>
      <c r="AS50" s="45"/>
      <c r="AT50" s="89"/>
    </row>
    <row r="51" spans="2:50" ht="20.100000000000001" customHeight="1" thickBot="1" x14ac:dyDescent="0.2">
      <c r="B51" s="211" t="s">
        <v>7</v>
      </c>
      <c r="C51" s="359">
        <v>0.45833333333333298</v>
      </c>
      <c r="D51" s="360"/>
      <c r="E51" s="185" t="s">
        <v>3</v>
      </c>
      <c r="F51" s="361">
        <v>0.48263888888888901</v>
      </c>
      <c r="G51" s="359"/>
      <c r="H51" s="296">
        <f>B43</f>
        <v>0</v>
      </c>
      <c r="I51" s="296"/>
      <c r="J51" s="296"/>
      <c r="K51" s="239"/>
      <c r="L51" s="240"/>
      <c r="M51" s="7" t="str">
        <f>IF(AR43="","-",IF(AR43=AR45,"PK","-"))</f>
        <v>-</v>
      </c>
      <c r="N51" s="7"/>
      <c r="O51" s="244"/>
      <c r="P51" s="296">
        <f>B45</f>
        <v>0</v>
      </c>
      <c r="Q51" s="296"/>
      <c r="R51" s="297"/>
      <c r="T51" s="295">
        <f>B40</f>
        <v>0</v>
      </c>
      <c r="U51" s="296"/>
      <c r="V51" s="296"/>
      <c r="W51" s="296">
        <f>B38</f>
        <v>0</v>
      </c>
      <c r="X51" s="296"/>
      <c r="Y51" s="296"/>
      <c r="Z51" s="296">
        <f>B39</f>
        <v>0</v>
      </c>
      <c r="AA51" s="296"/>
      <c r="AB51" s="345"/>
      <c r="AC51" s="293">
        <f>B40</f>
        <v>0</v>
      </c>
      <c r="AD51" s="289"/>
      <c r="AE51" s="294"/>
      <c r="AF51" s="4"/>
      <c r="AH51" s="107"/>
      <c r="AI51" s="45"/>
      <c r="AJ51" s="45"/>
      <c r="AK51" s="45"/>
      <c r="AL51" s="45"/>
      <c r="AM51" s="45"/>
      <c r="AN51" s="45"/>
      <c r="AO51" s="63"/>
      <c r="AP51" s="45"/>
      <c r="AQ51" s="45"/>
      <c r="AR51" s="45"/>
      <c r="AS51" s="45"/>
      <c r="AT51" s="89"/>
    </row>
    <row r="52" spans="2:50" ht="20.100000000000001" customHeight="1" x14ac:dyDescent="0.15">
      <c r="B52" s="211" t="s">
        <v>0</v>
      </c>
      <c r="C52" s="359">
        <v>0.48611111111111099</v>
      </c>
      <c r="D52" s="360"/>
      <c r="E52" s="185" t="s">
        <v>3</v>
      </c>
      <c r="F52" s="361">
        <v>0.51041666666666696</v>
      </c>
      <c r="G52" s="359"/>
      <c r="H52" s="296">
        <f>B39</f>
        <v>0</v>
      </c>
      <c r="I52" s="296"/>
      <c r="J52" s="296"/>
      <c r="K52" s="239"/>
      <c r="L52" s="240"/>
      <c r="M52" s="7" t="str">
        <f>IF(AR39="","-",IF(AR39=AR40,"PK","-"))</f>
        <v>-</v>
      </c>
      <c r="N52" s="7"/>
      <c r="O52" s="244"/>
      <c r="P52" s="296">
        <f>B40</f>
        <v>0</v>
      </c>
      <c r="Q52" s="296"/>
      <c r="R52" s="297"/>
      <c r="T52" s="295">
        <f>B44</f>
        <v>0</v>
      </c>
      <c r="U52" s="296"/>
      <c r="V52" s="296"/>
      <c r="W52" s="296">
        <f>B45</f>
        <v>0</v>
      </c>
      <c r="X52" s="296"/>
      <c r="Y52" s="296"/>
      <c r="Z52" s="296">
        <f>B43</f>
        <v>0</v>
      </c>
      <c r="AA52" s="296"/>
      <c r="AB52" s="345"/>
      <c r="AC52" s="293">
        <f>B44</f>
        <v>0</v>
      </c>
      <c r="AD52" s="289"/>
      <c r="AE52" s="294"/>
      <c r="AF52" s="4"/>
      <c r="AH52" s="108"/>
      <c r="AI52" s="133"/>
      <c r="AJ52" s="142"/>
      <c r="AK52" s="143" t="s">
        <v>57</v>
      </c>
      <c r="AL52" s="134"/>
      <c r="AM52" s="142"/>
      <c r="AN52" s="143" t="s">
        <v>58</v>
      </c>
      <c r="AO52" s="135"/>
      <c r="AP52" s="134"/>
      <c r="AQ52" s="136"/>
      <c r="AR52" s="169"/>
      <c r="AS52" s="169"/>
      <c r="AT52" s="109"/>
    </row>
    <row r="53" spans="2:50" ht="20.100000000000001" customHeight="1" thickBot="1" x14ac:dyDescent="0.2">
      <c r="B53" s="218" t="s">
        <v>1</v>
      </c>
      <c r="C53" s="356">
        <v>0.51388888888888895</v>
      </c>
      <c r="D53" s="357"/>
      <c r="E53" s="186" t="s">
        <v>3</v>
      </c>
      <c r="F53" s="358">
        <v>0.53819444444444497</v>
      </c>
      <c r="G53" s="356"/>
      <c r="H53" s="317">
        <f>B44</f>
        <v>0</v>
      </c>
      <c r="I53" s="317"/>
      <c r="J53" s="317"/>
      <c r="K53" s="241"/>
      <c r="L53" s="242"/>
      <c r="M53" s="9" t="str">
        <f>IF(AR44="","-",IF(AR44=AR45,"PK","-"))</f>
        <v>-</v>
      </c>
      <c r="N53" s="9"/>
      <c r="O53" s="245"/>
      <c r="P53" s="317">
        <f>B45</f>
        <v>0</v>
      </c>
      <c r="Q53" s="317"/>
      <c r="R53" s="318"/>
      <c r="T53" s="326">
        <f>B39</f>
        <v>0</v>
      </c>
      <c r="U53" s="317"/>
      <c r="V53" s="317"/>
      <c r="W53" s="317">
        <f>B40</f>
        <v>0</v>
      </c>
      <c r="X53" s="317"/>
      <c r="Y53" s="317"/>
      <c r="Z53" s="317">
        <f>B38</f>
        <v>0</v>
      </c>
      <c r="AA53" s="317"/>
      <c r="AB53" s="349"/>
      <c r="AC53" s="324">
        <f>B39</f>
        <v>0</v>
      </c>
      <c r="AD53" s="320"/>
      <c r="AE53" s="325"/>
      <c r="AF53" s="4"/>
      <c r="AH53" s="108"/>
      <c r="AI53" s="144" t="s">
        <v>56</v>
      </c>
      <c r="AJ53" s="145" t="s">
        <v>59</v>
      </c>
      <c r="AK53" s="146" t="s">
        <v>60</v>
      </c>
      <c r="AL53" s="147"/>
      <c r="AM53" s="148"/>
      <c r="AN53" s="146" t="s">
        <v>61</v>
      </c>
      <c r="AO53" s="74"/>
      <c r="AP53" s="149"/>
      <c r="AQ53" s="136"/>
      <c r="AR53" s="169"/>
      <c r="AS53" s="169"/>
      <c r="AT53" s="109"/>
    </row>
    <row r="54" spans="2:50" ht="12" customHeight="1" x14ac:dyDescent="0.15">
      <c r="B54" s="4"/>
      <c r="C54" s="17"/>
      <c r="D54" s="17"/>
      <c r="E54" s="4"/>
      <c r="F54" s="17"/>
      <c r="G54" s="17"/>
      <c r="H54" s="6"/>
      <c r="I54" s="6"/>
      <c r="J54" s="6"/>
      <c r="K54" s="19"/>
      <c r="L54" s="19"/>
      <c r="M54" s="19"/>
      <c r="N54" s="19"/>
      <c r="O54" s="19"/>
      <c r="P54" s="6"/>
      <c r="Q54" s="6"/>
      <c r="R54" s="6"/>
      <c r="S54" s="1"/>
      <c r="T54" s="6"/>
      <c r="U54" s="6"/>
      <c r="V54" s="6"/>
      <c r="W54" s="6"/>
      <c r="X54" s="6"/>
      <c r="Y54" s="6"/>
      <c r="Z54" s="6"/>
      <c r="AA54" s="6"/>
      <c r="AB54" s="6"/>
      <c r="AC54" s="4"/>
      <c r="AD54" s="4"/>
      <c r="AE54" s="4"/>
      <c r="AF54" s="4"/>
      <c r="AH54" s="110"/>
      <c r="AI54" s="138" t="str">
        <f>AI59</f>
        <v/>
      </c>
      <c r="AJ54" s="140" t="b">
        <f>IF(AI54=1,2,IF(AI54=2,3,IF(AI54=3,1)))</f>
        <v>0</v>
      </c>
      <c r="AK54" s="73" t="str">
        <f>IF(Y38="","",INDEX(B38:B40,MATCH(AJ54,Y38:Y40,0),1))</f>
        <v/>
      </c>
      <c r="AL54" s="71"/>
      <c r="AM54" s="48"/>
      <c r="AN54" s="73" t="str">
        <f>IF(Y43="","",INDEX(B43:B45,MATCH(AJ54,Y43:Y45,0),1))</f>
        <v/>
      </c>
      <c r="AO54" s="76"/>
      <c r="AP54" s="71"/>
      <c r="AQ54" s="107"/>
      <c r="AR54" s="45"/>
      <c r="AS54" s="45"/>
      <c r="AT54" s="113"/>
    </row>
    <row r="55" spans="2:50" ht="17.100000000000001" customHeight="1" x14ac:dyDescent="0.15">
      <c r="B55" s="365" t="s">
        <v>21</v>
      </c>
      <c r="C55" s="365"/>
      <c r="D55" s="365"/>
      <c r="E55" s="366">
        <f>B43</f>
        <v>0</v>
      </c>
      <c r="F55" s="366"/>
      <c r="G55" s="366"/>
      <c r="H55" s="367" t="s">
        <v>22</v>
      </c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190"/>
      <c r="T55" s="368" t="s">
        <v>23</v>
      </c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181"/>
      <c r="AH55" s="110"/>
      <c r="AI55" s="138" t="b">
        <f>AI60</f>
        <v>0</v>
      </c>
      <c r="AJ55" s="140" t="b">
        <f>IF(AI55=1,2,IF(AI55=2,3,IF(AI55=3,1)))</f>
        <v>0</v>
      </c>
      <c r="AK55" s="73" t="str">
        <f>IF(Y38="","",INDEX(B38:B40,MATCH(AJ55,Y38:Y40,0),1))</f>
        <v/>
      </c>
      <c r="AL55" s="71"/>
      <c r="AM55" s="48"/>
      <c r="AN55" s="73" t="str">
        <f>IF(Y43="","",INDEX(B43:B45,MATCH(AJ55,Y43:Y45,0),1))</f>
        <v/>
      </c>
      <c r="AO55" s="76"/>
      <c r="AP55" s="71"/>
      <c r="AQ55" s="107"/>
      <c r="AR55" s="45"/>
      <c r="AS55" s="45"/>
      <c r="AT55" s="113"/>
    </row>
    <row r="56" spans="2:50" ht="17.100000000000001" customHeight="1" thickBot="1" x14ac:dyDescent="0.2">
      <c r="B56" s="367" t="s">
        <v>24</v>
      </c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190"/>
      <c r="T56" s="190"/>
      <c r="AE56" s="190"/>
      <c r="AF56" s="190"/>
      <c r="AH56" s="110"/>
      <c r="AI56" s="139" t="b">
        <f>AI61</f>
        <v>0</v>
      </c>
      <c r="AJ56" s="141" t="b">
        <f>IF(AI56=1,2,IF(AI56=2,3,IF(AI56=3,1)))</f>
        <v>0</v>
      </c>
      <c r="AK56" s="137" t="str">
        <f>IF(Y38="","",INDEX(B38:B40,MATCH(AJ56,Y38:Y40,0),1))</f>
        <v/>
      </c>
      <c r="AL56" s="230"/>
      <c r="AM56" s="231"/>
      <c r="AN56" s="137" t="str">
        <f>IF(Y43="","",INDEX(B43:B45,MATCH(AJ56,Y43:Y45,0),1))</f>
        <v/>
      </c>
      <c r="AO56" s="153"/>
      <c r="AP56" s="230"/>
      <c r="AQ56" s="107"/>
      <c r="AR56" s="45"/>
      <c r="AS56" s="45"/>
      <c r="AT56" s="113"/>
    </row>
    <row r="57" spans="2:50" ht="16.5" customHeight="1" thickBot="1" x14ac:dyDescent="0.2">
      <c r="B57" s="20"/>
      <c r="C57" s="4" t="s">
        <v>25</v>
      </c>
      <c r="D57" s="354">
        <f>B43</f>
        <v>0</v>
      </c>
      <c r="E57" s="354"/>
      <c r="F57" s="354"/>
      <c r="G57" s="362" t="s">
        <v>41</v>
      </c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T57" s="364" t="s">
        <v>42</v>
      </c>
      <c r="U57" s="364"/>
      <c r="V57" s="364"/>
      <c r="W57" s="364"/>
      <c r="X57" s="354" t="s">
        <v>26</v>
      </c>
      <c r="Y57" s="354"/>
      <c r="Z57" s="354" t="s">
        <v>27</v>
      </c>
      <c r="AA57" s="354"/>
      <c r="AB57" s="354" t="s">
        <v>27</v>
      </c>
      <c r="AC57" s="354"/>
      <c r="AD57" s="354" t="s">
        <v>26</v>
      </c>
      <c r="AE57" s="354"/>
      <c r="AF57" s="176"/>
      <c r="AH57" s="110"/>
      <c r="AI57" s="111"/>
      <c r="AJ57" s="111"/>
      <c r="AK57" s="111"/>
      <c r="AL57" s="63"/>
      <c r="AM57" s="111"/>
      <c r="AN57" s="111"/>
      <c r="AO57" s="112"/>
      <c r="AP57" s="111"/>
      <c r="AQ57" s="111"/>
      <c r="AR57" s="111"/>
      <c r="AS57" s="111"/>
      <c r="AT57" s="113"/>
    </row>
    <row r="58" spans="2:50" ht="17.100000000000001" customHeight="1" x14ac:dyDescent="0.15">
      <c r="B58" s="20"/>
      <c r="C58" s="20"/>
      <c r="D58" s="354">
        <f>B43</f>
        <v>0</v>
      </c>
      <c r="E58" s="354"/>
      <c r="F58" s="354"/>
      <c r="G58" s="362" t="s">
        <v>114</v>
      </c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T58" s="364" t="s">
        <v>115</v>
      </c>
      <c r="U58" s="364"/>
      <c r="V58" s="364"/>
      <c r="W58" s="364"/>
      <c r="X58" s="354" t="s">
        <v>28</v>
      </c>
      <c r="Y58" s="354"/>
      <c r="Z58" s="354" t="s">
        <v>29</v>
      </c>
      <c r="AA58" s="354"/>
      <c r="AB58" s="354" t="s">
        <v>116</v>
      </c>
      <c r="AC58" s="354"/>
      <c r="AD58" s="354" t="s">
        <v>28</v>
      </c>
      <c r="AE58" s="354"/>
      <c r="AF58" s="176"/>
      <c r="AH58" s="107"/>
      <c r="AI58" s="227" t="s">
        <v>44</v>
      </c>
      <c r="AJ58" s="224" t="s">
        <v>45</v>
      </c>
      <c r="AK58" s="85"/>
      <c r="AL58" s="86" t="s">
        <v>46</v>
      </c>
      <c r="AM58" s="225"/>
      <c r="AN58" s="225"/>
      <c r="AO58" s="87"/>
      <c r="AP58" s="225"/>
      <c r="AQ58" s="226"/>
      <c r="AR58" s="107"/>
      <c r="AS58" s="45"/>
      <c r="AT58" s="89"/>
    </row>
    <row r="59" spans="2:50" ht="17.100000000000001" customHeight="1" x14ac:dyDescent="0.15">
      <c r="B59" s="20"/>
      <c r="C59" s="20"/>
      <c r="D59" s="354">
        <f>B43</f>
        <v>0</v>
      </c>
      <c r="E59" s="354"/>
      <c r="F59" s="354"/>
      <c r="G59" s="362" t="s">
        <v>117</v>
      </c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T59" s="364" t="s">
        <v>118</v>
      </c>
      <c r="U59" s="364"/>
      <c r="V59" s="364"/>
      <c r="W59" s="364"/>
      <c r="X59" s="354" t="s">
        <v>30</v>
      </c>
      <c r="Y59" s="354"/>
      <c r="Z59" s="354" t="s">
        <v>31</v>
      </c>
      <c r="AA59" s="354"/>
      <c r="AB59" s="354" t="s">
        <v>119</v>
      </c>
      <c r="AC59" s="354"/>
      <c r="AD59" s="354" t="s">
        <v>30</v>
      </c>
      <c r="AE59" s="354"/>
      <c r="AF59" s="176"/>
      <c r="AH59" s="107"/>
      <c r="AI59" s="88" t="str">
        <f>Y43</f>
        <v/>
      </c>
      <c r="AJ59" s="66" t="b">
        <f>IF(AI59=1,1,IF(AI59=2,3,IF(AI59=3,5)))</f>
        <v>0</v>
      </c>
      <c r="AK59" s="64">
        <f>AJ59+1</f>
        <v>1</v>
      </c>
      <c r="AL59" s="159">
        <f>H62</f>
        <v>0</v>
      </c>
      <c r="AM59" s="160"/>
      <c r="AN59" s="154" t="str">
        <f>IF(K62="","",IF(K62+L62&gt;O62+N62,AJ59,AK59))</f>
        <v/>
      </c>
      <c r="AO59" s="81" t="str">
        <f>IF(K62="","",IF(K62+L62&lt;O62+N62,AJ59,AK59))</f>
        <v/>
      </c>
      <c r="AP59" s="63" t="str">
        <f>P62</f>
        <v/>
      </c>
      <c r="AQ59" s="89"/>
      <c r="AR59" s="107"/>
      <c r="AS59" s="45"/>
      <c r="AT59" s="89"/>
    </row>
    <row r="60" spans="2:50" ht="12" customHeight="1" thickBot="1" x14ac:dyDescent="0.2">
      <c r="B60" s="20"/>
      <c r="C60" s="20"/>
      <c r="D60" s="176"/>
      <c r="E60" s="176"/>
      <c r="F60" s="176"/>
      <c r="G60" s="191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T60" s="179"/>
      <c r="U60" s="179"/>
      <c r="V60" s="179"/>
      <c r="W60" s="179"/>
      <c r="X60" s="176"/>
      <c r="Y60" s="176"/>
      <c r="Z60" s="176"/>
      <c r="AA60" s="176"/>
      <c r="AB60" s="176"/>
      <c r="AC60" s="176"/>
      <c r="AD60" s="176"/>
      <c r="AE60" s="176"/>
      <c r="AF60" s="176"/>
      <c r="AH60" s="107"/>
      <c r="AI60" s="234" t="b">
        <f>IF(AI59=2,3,IF(AI59=1,3,IF(AI59=3,2)))</f>
        <v>0</v>
      </c>
      <c r="AJ60" s="75" t="b">
        <f>IF(AI60=1,1,IF(AI60=2,3,IF(AI60=3,5)))</f>
        <v>0</v>
      </c>
      <c r="AK60" s="48">
        <f>AJ60+1</f>
        <v>1</v>
      </c>
      <c r="AL60" s="161" t="str">
        <f>H63</f>
        <v/>
      </c>
      <c r="AM60" s="162"/>
      <c r="AN60" s="155" t="str">
        <f>IF(K63="","",IF(K63+L63&gt;O63+N63,AJ60,AK60))</f>
        <v/>
      </c>
      <c r="AO60" s="82" t="str">
        <f>IF(K63="","",IF(K63+L63&lt;O63+N63,AJ60,AK60))</f>
        <v/>
      </c>
      <c r="AP60" s="76" t="str">
        <f>P63</f>
        <v/>
      </c>
      <c r="AQ60" s="233"/>
      <c r="AR60" s="107"/>
      <c r="AS60" s="45"/>
      <c r="AT60" s="89"/>
    </row>
    <row r="61" spans="2:50" ht="20.100000000000001" customHeight="1" thickBot="1" x14ac:dyDescent="0.2">
      <c r="B61" s="184" t="s">
        <v>12</v>
      </c>
      <c r="C61" s="272" t="s">
        <v>13</v>
      </c>
      <c r="D61" s="272"/>
      <c r="E61" s="272"/>
      <c r="F61" s="272"/>
      <c r="G61" s="272"/>
      <c r="H61" s="272" t="s">
        <v>14</v>
      </c>
      <c r="I61" s="272"/>
      <c r="J61" s="272"/>
      <c r="K61" s="272" t="s">
        <v>15</v>
      </c>
      <c r="L61" s="272"/>
      <c r="M61" s="272"/>
      <c r="N61" s="272"/>
      <c r="O61" s="272"/>
      <c r="P61" s="272" t="s">
        <v>14</v>
      </c>
      <c r="Q61" s="272"/>
      <c r="R61" s="308"/>
      <c r="S61" s="1"/>
      <c r="T61" s="309" t="s">
        <v>18</v>
      </c>
      <c r="U61" s="272"/>
      <c r="V61" s="272"/>
      <c r="W61" s="272" t="s">
        <v>19</v>
      </c>
      <c r="X61" s="272"/>
      <c r="Y61" s="272"/>
      <c r="Z61" s="272" t="s">
        <v>19</v>
      </c>
      <c r="AA61" s="272"/>
      <c r="AB61" s="273"/>
      <c r="AC61" s="272" t="s">
        <v>20</v>
      </c>
      <c r="AD61" s="272"/>
      <c r="AE61" s="308"/>
      <c r="AF61" s="4"/>
      <c r="AH61" s="107"/>
      <c r="AI61" s="91" t="b">
        <f>IF(AI59=2,1,IF(AI59=1,2,IF(AI59=3,1)))</f>
        <v>0</v>
      </c>
      <c r="AJ61" s="67" t="b">
        <f>IF(AI61=1,1,IF(AI61=2,3,IF(AI61=3,5)))</f>
        <v>0</v>
      </c>
      <c r="AK61" s="65">
        <f>AJ61+1</f>
        <v>1</v>
      </c>
      <c r="AL61" s="163" t="str">
        <f>H64</f>
        <v/>
      </c>
      <c r="AM61" s="164"/>
      <c r="AN61" s="156" t="str">
        <f>IF(K64="","",IF(K64+L64&gt;O64+N64,AJ61,AK61))</f>
        <v/>
      </c>
      <c r="AO61" s="83" t="str">
        <f>IF(K64="","",IF(K64+L64&lt;O64+N64,AJ61,AK61))</f>
        <v/>
      </c>
      <c r="AP61" s="74" t="str">
        <f>P64</f>
        <v/>
      </c>
      <c r="AQ61" s="92"/>
      <c r="AR61" s="107"/>
      <c r="AS61" s="45"/>
      <c r="AT61" s="89"/>
    </row>
    <row r="62" spans="2:50" ht="20.100000000000001" customHeight="1" x14ac:dyDescent="0.15">
      <c r="B62" s="187" t="s">
        <v>32</v>
      </c>
      <c r="C62" s="351">
        <v>0.54166666666666663</v>
      </c>
      <c r="D62" s="352"/>
      <c r="E62" s="193" t="s">
        <v>3</v>
      </c>
      <c r="F62" s="353">
        <v>0.56597222222222221</v>
      </c>
      <c r="G62" s="351"/>
      <c r="H62" s="347">
        <f>B43</f>
        <v>0</v>
      </c>
      <c r="I62" s="334"/>
      <c r="J62" s="348"/>
      <c r="K62" s="247"/>
      <c r="L62" s="248"/>
      <c r="M62" s="248" t="str">
        <f>IF(K62="","-",IF(K62=O62,"PK","-"))</f>
        <v>-</v>
      </c>
      <c r="N62" s="248"/>
      <c r="O62" s="249"/>
      <c r="P62" s="347" t="str">
        <f>IF(Y38="","",INDEX(B38:B40,MATCH(AI59,Y38:Y40,0),1))</f>
        <v/>
      </c>
      <c r="Q62" s="334"/>
      <c r="R62" s="335"/>
      <c r="S62" s="3"/>
      <c r="T62" s="304" t="str">
        <f>AK54</f>
        <v/>
      </c>
      <c r="U62" s="305"/>
      <c r="V62" s="305"/>
      <c r="W62" s="305" t="str">
        <f>AN54</f>
        <v/>
      </c>
      <c r="X62" s="305"/>
      <c r="Y62" s="305"/>
      <c r="Z62" s="305" t="str">
        <f>W62</f>
        <v/>
      </c>
      <c r="AA62" s="305"/>
      <c r="AB62" s="305"/>
      <c r="AC62" s="305" t="str">
        <f>T62</f>
        <v/>
      </c>
      <c r="AD62" s="305"/>
      <c r="AE62" s="306"/>
      <c r="AF62" s="6"/>
      <c r="AH62" s="93"/>
      <c r="AI62" s="93"/>
      <c r="AJ62" s="94"/>
      <c r="AK62" s="94"/>
      <c r="AL62" s="161" t="str">
        <f>AP59</f>
        <v/>
      </c>
      <c r="AM62" s="165"/>
      <c r="AN62" s="157" t="str">
        <f>AO59</f>
        <v/>
      </c>
      <c r="AO62" s="63"/>
      <c r="AP62" s="94"/>
      <c r="AQ62" s="95"/>
      <c r="AR62" s="93"/>
      <c r="AS62" s="94"/>
      <c r="AT62" s="95"/>
    </row>
    <row r="63" spans="2:50" ht="20.100000000000001" customHeight="1" x14ac:dyDescent="0.15">
      <c r="B63" s="177" t="s">
        <v>33</v>
      </c>
      <c r="C63" s="359">
        <v>0.56944444444444442</v>
      </c>
      <c r="D63" s="360"/>
      <c r="E63" s="185" t="s">
        <v>3</v>
      </c>
      <c r="F63" s="361">
        <v>0.59375</v>
      </c>
      <c r="G63" s="359"/>
      <c r="H63" s="345" t="str">
        <f>IF(Y43="","",INDEX(B43:B45,MATCH(AI60,Y43:Y45,0),1))</f>
        <v/>
      </c>
      <c r="I63" s="340"/>
      <c r="J63" s="346"/>
      <c r="K63" s="18"/>
      <c r="L63" s="246"/>
      <c r="M63" s="246" t="str">
        <f>IF(K63="","-",IF(K63=O63,"PK","-"))</f>
        <v>-</v>
      </c>
      <c r="N63" s="246"/>
      <c r="O63" s="8"/>
      <c r="P63" s="345" t="str">
        <f>IF(Y38="","",INDEX(B38:B40,MATCH(AI60,Y38:Y40,0),1))</f>
        <v/>
      </c>
      <c r="Q63" s="340"/>
      <c r="R63" s="341"/>
      <c r="S63" s="3"/>
      <c r="T63" s="295" t="str">
        <f>AK55</f>
        <v/>
      </c>
      <c r="U63" s="296"/>
      <c r="V63" s="296"/>
      <c r="W63" s="296" t="str">
        <f>AN55</f>
        <v/>
      </c>
      <c r="X63" s="296"/>
      <c r="Y63" s="296"/>
      <c r="Z63" s="296" t="str">
        <f>W63</f>
        <v/>
      </c>
      <c r="AA63" s="296"/>
      <c r="AB63" s="296"/>
      <c r="AC63" s="296" t="str">
        <f>T63</f>
        <v/>
      </c>
      <c r="AD63" s="296"/>
      <c r="AE63" s="297"/>
      <c r="AF63" s="6"/>
      <c r="AH63" s="96"/>
      <c r="AI63" s="96"/>
      <c r="AJ63" s="97"/>
      <c r="AK63" s="97"/>
      <c r="AL63" s="161" t="str">
        <f>AP60</f>
        <v/>
      </c>
      <c r="AM63" s="166"/>
      <c r="AN63" s="157" t="str">
        <f>AO60</f>
        <v/>
      </c>
      <c r="AO63" s="98"/>
      <c r="AP63" s="97"/>
      <c r="AQ63" s="99"/>
      <c r="AR63" s="96"/>
      <c r="AS63" s="97"/>
      <c r="AT63" s="99"/>
    </row>
    <row r="64" spans="2:50" ht="20.100000000000001" customHeight="1" thickBot="1" x14ac:dyDescent="0.2">
      <c r="B64" s="188" t="s">
        <v>34</v>
      </c>
      <c r="C64" s="356">
        <v>0.59722222222222199</v>
      </c>
      <c r="D64" s="357"/>
      <c r="E64" s="186" t="s">
        <v>3</v>
      </c>
      <c r="F64" s="358">
        <v>0.62152777777777801</v>
      </c>
      <c r="G64" s="356"/>
      <c r="H64" s="349" t="str">
        <f>IF(Y43="","",INDEX(B43:B45,MATCH(AI61,Y43:Y45,0),1))</f>
        <v/>
      </c>
      <c r="I64" s="343"/>
      <c r="J64" s="350"/>
      <c r="K64" s="11"/>
      <c r="L64" s="9"/>
      <c r="M64" s="9" t="str">
        <f>IF(K64="","-",IF(K64=O64,"PK","-"))</f>
        <v>-</v>
      </c>
      <c r="N64" s="9"/>
      <c r="O64" s="10"/>
      <c r="P64" s="349" t="str">
        <f>IF(Y38="","",INDEX(B38:B40,MATCH(AI61,Y38:Y40,0),1))</f>
        <v/>
      </c>
      <c r="Q64" s="343"/>
      <c r="R64" s="344"/>
      <c r="S64" s="3"/>
      <c r="T64" s="326" t="str">
        <f>AK56</f>
        <v/>
      </c>
      <c r="U64" s="317"/>
      <c r="V64" s="317"/>
      <c r="W64" s="317" t="str">
        <f>AN56</f>
        <v/>
      </c>
      <c r="X64" s="317"/>
      <c r="Y64" s="317"/>
      <c r="Z64" s="317" t="str">
        <f>W64</f>
        <v/>
      </c>
      <c r="AA64" s="317"/>
      <c r="AB64" s="317"/>
      <c r="AC64" s="317" t="str">
        <f>T64</f>
        <v/>
      </c>
      <c r="AD64" s="317"/>
      <c r="AE64" s="318"/>
      <c r="AF64" s="6"/>
      <c r="AH64" s="100"/>
      <c r="AI64" s="100"/>
      <c r="AJ64" s="101"/>
      <c r="AK64" s="101"/>
      <c r="AL64" s="167" t="str">
        <f>AP61</f>
        <v/>
      </c>
      <c r="AM64" s="168"/>
      <c r="AN64" s="158" t="str">
        <f>AO61</f>
        <v/>
      </c>
      <c r="AO64" s="102"/>
      <c r="AP64" s="101"/>
      <c r="AQ64" s="103"/>
      <c r="AR64" s="100"/>
      <c r="AS64" s="101"/>
      <c r="AT64" s="103"/>
      <c r="AX64" s="3"/>
    </row>
    <row r="65" spans="1:50" ht="18.75" x14ac:dyDescent="0.15">
      <c r="A65" s="415" t="s">
        <v>65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X65" s="223"/>
    </row>
    <row r="66" spans="1:50" ht="18.75" customHeight="1" x14ac:dyDescent="0.15">
      <c r="A66" s="3"/>
      <c r="B66" s="3"/>
      <c r="C66" s="3"/>
      <c r="D66" s="3"/>
      <c r="E66" s="189"/>
      <c r="F66" s="416" t="s">
        <v>124</v>
      </c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6"/>
      <c r="X66" s="417" t="s">
        <v>122</v>
      </c>
      <c r="Y66" s="417"/>
      <c r="Z66" s="417"/>
      <c r="AA66" s="417"/>
      <c r="AB66" s="417"/>
      <c r="AC66" s="417"/>
      <c r="AD66" s="416" t="s">
        <v>120</v>
      </c>
      <c r="AE66" s="416"/>
      <c r="AF66" s="416"/>
      <c r="AX66" s="223"/>
    </row>
    <row r="67" spans="1:50" ht="12" customHeight="1" x14ac:dyDescent="0.1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</row>
    <row r="68" spans="1:50" ht="20.100000000000001" customHeight="1" thickBot="1" x14ac:dyDescent="0.2">
      <c r="A68" s="30"/>
      <c r="B68" s="355" t="s">
        <v>129</v>
      </c>
      <c r="C68" s="355"/>
      <c r="D68" s="355"/>
      <c r="E68" s="355"/>
      <c r="F68" s="355"/>
      <c r="G68" s="31"/>
      <c r="H68" s="31"/>
      <c r="I68" s="31"/>
      <c r="J68" s="31"/>
      <c r="K68" s="31"/>
      <c r="L68" s="31"/>
      <c r="M68" s="31"/>
      <c r="N68" s="31"/>
      <c r="O68" s="31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5"/>
      <c r="AC68" s="5"/>
      <c r="AD68" s="2"/>
      <c r="AE68" s="2"/>
      <c r="AF68" s="2"/>
      <c r="AH68" s="114" t="s">
        <v>47</v>
      </c>
      <c r="AI68" s="43"/>
      <c r="AJ68" s="43"/>
      <c r="AK68" s="43"/>
      <c r="AL68" s="43"/>
      <c r="AM68" s="43"/>
      <c r="AN68" s="43"/>
      <c r="AO68" s="77"/>
      <c r="AP68" s="43"/>
      <c r="AQ68" s="43"/>
      <c r="AR68" s="43"/>
      <c r="AS68" s="43"/>
      <c r="AT68" s="43"/>
    </row>
    <row r="69" spans="1:50" ht="20.100000000000001" customHeight="1" thickBot="1" x14ac:dyDescent="0.2">
      <c r="A69" s="30"/>
      <c r="B69" s="400" t="s">
        <v>16</v>
      </c>
      <c r="C69" s="401"/>
      <c r="D69" s="402"/>
      <c r="E69" s="403">
        <f>B70</f>
        <v>0</v>
      </c>
      <c r="F69" s="404"/>
      <c r="G69" s="404"/>
      <c r="H69" s="404">
        <f>B71</f>
        <v>0</v>
      </c>
      <c r="I69" s="404"/>
      <c r="J69" s="404"/>
      <c r="K69" s="404">
        <f>B72</f>
        <v>0</v>
      </c>
      <c r="L69" s="404"/>
      <c r="M69" s="404"/>
      <c r="N69" s="405"/>
      <c r="O69" s="405"/>
      <c r="P69" s="309" t="s">
        <v>8</v>
      </c>
      <c r="Q69" s="272"/>
      <c r="R69" s="272"/>
      <c r="S69" s="272" t="s">
        <v>9</v>
      </c>
      <c r="T69" s="272"/>
      <c r="U69" s="272"/>
      <c r="V69" s="272" t="s">
        <v>10</v>
      </c>
      <c r="W69" s="272"/>
      <c r="X69" s="308"/>
      <c r="Y69" s="271" t="s">
        <v>11</v>
      </c>
      <c r="Z69" s="272"/>
      <c r="AA69" s="308"/>
      <c r="AH69" s="104"/>
      <c r="AI69" s="60" t="s">
        <v>53</v>
      </c>
      <c r="AJ69" s="50">
        <v>1</v>
      </c>
      <c r="AK69" s="51">
        <v>2</v>
      </c>
      <c r="AL69" s="52">
        <v>3</v>
      </c>
      <c r="AM69" s="52" t="s">
        <v>43</v>
      </c>
      <c r="AN69" s="105"/>
      <c r="AO69" s="116" t="s">
        <v>48</v>
      </c>
      <c r="AP69" s="117" t="s">
        <v>49</v>
      </c>
      <c r="AQ69" s="117" t="s">
        <v>50</v>
      </c>
      <c r="AR69" s="117" t="s">
        <v>62</v>
      </c>
      <c r="AS69" s="118" t="s">
        <v>63</v>
      </c>
      <c r="AT69" s="119" t="s">
        <v>51</v>
      </c>
    </row>
    <row r="70" spans="1:50" ht="20.100000000000001" customHeight="1" thickTop="1" x14ac:dyDescent="0.15">
      <c r="A70" s="32" t="s">
        <v>168</v>
      </c>
      <c r="B70" s="411"/>
      <c r="C70" s="412"/>
      <c r="D70" s="413"/>
      <c r="E70" s="22"/>
      <c r="F70" s="23"/>
      <c r="G70" s="24"/>
      <c r="H70" s="33" t="str">
        <f>IF(K80="","",K80)</f>
        <v/>
      </c>
      <c r="I70" s="21" t="s">
        <v>2</v>
      </c>
      <c r="J70" s="34" t="str">
        <f>IF(O80="","",O80)</f>
        <v/>
      </c>
      <c r="K70" s="33" t="str">
        <f>IF(K82="","",K82)</f>
        <v/>
      </c>
      <c r="L70" s="21"/>
      <c r="M70" s="21" t="s">
        <v>2</v>
      </c>
      <c r="N70" s="21"/>
      <c r="O70" s="21" t="str">
        <f>IF(O82="","",O82)</f>
        <v/>
      </c>
      <c r="P70" s="414" t="str">
        <f>AM70</f>
        <v/>
      </c>
      <c r="Q70" s="398"/>
      <c r="R70" s="398"/>
      <c r="S70" s="393" t="str">
        <f>IF(H70="","",((H70+K70)-(J70+O70)))</f>
        <v/>
      </c>
      <c r="T70" s="393"/>
      <c r="U70" s="393"/>
      <c r="V70" s="393" t="str">
        <f>IF(H70="","",(H70+K70))</f>
        <v/>
      </c>
      <c r="W70" s="393"/>
      <c r="X70" s="394"/>
      <c r="Y70" s="397" t="str">
        <f>IF(AT70="","",RANK(AT70,AT70:AT72,0))</f>
        <v/>
      </c>
      <c r="Z70" s="398"/>
      <c r="AA70" s="399"/>
      <c r="AB70" s="3"/>
      <c r="AC70" s="418" t="s">
        <v>188</v>
      </c>
      <c r="AD70" s="418"/>
      <c r="AE70" s="418"/>
      <c r="AF70" s="418"/>
      <c r="AH70" s="106"/>
      <c r="AI70" s="53">
        <v>1</v>
      </c>
      <c r="AJ70" s="150"/>
      <c r="AK70" s="49">
        <f>IF(H70="",0,IF(H70&gt;J70,3,IF(H70&lt;J70,0,IF(H70=J70,1))))</f>
        <v>0</v>
      </c>
      <c r="AL70" s="54">
        <f>IF(K70="",0,IF(K70&gt;O70,3,IF(K70&lt;O70,0,IF(K70=O70,1,""))))</f>
        <v>0</v>
      </c>
      <c r="AM70" s="54" t="str">
        <f>IF(H70="","",AJ70+AK70+AL70)</f>
        <v/>
      </c>
      <c r="AN70" s="45"/>
      <c r="AO70" s="120" t="str">
        <f>IF(P70="","",RANK(P70,P70:R72,0))</f>
        <v/>
      </c>
      <c r="AP70" s="121" t="str">
        <f>IF(S70="","",RANK(S70,S70:U72,0))</f>
        <v/>
      </c>
      <c r="AQ70" s="121" t="str">
        <f>IF(V70="","",RANK(V70,V70:X72,0))</f>
        <v/>
      </c>
      <c r="AR70" s="121" t="str">
        <f>IF(P70="","",(P70*2)+S70+(V70*0.1)+(AQ70*0.001))</f>
        <v/>
      </c>
      <c r="AS70" s="122">
        <f>IF(L80&gt;N80,1,IF(L80&lt;N80,N881))+IF(L82&gt;N82,1,IF(L82&lt;N82,0))</f>
        <v>0</v>
      </c>
      <c r="AT70" s="123" t="str">
        <f>IF(P70="","",(P70*2)+S70+(V70*0.1)+(AS70*0.001))</f>
        <v/>
      </c>
    </row>
    <row r="71" spans="1:50" ht="20.100000000000001" customHeight="1" x14ac:dyDescent="0.15">
      <c r="A71" s="35" t="s">
        <v>169</v>
      </c>
      <c r="B71" s="380"/>
      <c r="C71" s="381"/>
      <c r="D71" s="382"/>
      <c r="E71" s="7" t="str">
        <f>J70</f>
        <v/>
      </c>
      <c r="F71" s="7" t="s">
        <v>2</v>
      </c>
      <c r="G71" s="8" t="str">
        <f>H70</f>
        <v/>
      </c>
      <c r="H71" s="25"/>
      <c r="I71" s="26"/>
      <c r="J71" s="27"/>
      <c r="K71" s="18" t="str">
        <f>IF(K84="","",K84)</f>
        <v/>
      </c>
      <c r="L71" s="7"/>
      <c r="M71" s="7" t="s">
        <v>2</v>
      </c>
      <c r="N71" s="7"/>
      <c r="O71" s="7" t="str">
        <f>IF(O84="","",O84)</f>
        <v/>
      </c>
      <c r="P71" s="383" t="str">
        <f>AM71</f>
        <v/>
      </c>
      <c r="Q71" s="384"/>
      <c r="R71" s="384"/>
      <c r="S71" s="385" t="str">
        <f>IF(E71="","",((E71+K71)-(G71+O71)))</f>
        <v/>
      </c>
      <c r="T71" s="385"/>
      <c r="U71" s="385"/>
      <c r="V71" s="385" t="str">
        <f>IF(E71="","",(E71+K71))</f>
        <v/>
      </c>
      <c r="W71" s="385"/>
      <c r="X71" s="386"/>
      <c r="Y71" s="387" t="str">
        <f>IF(AT71="","",RANK(AT71,AT70:AT72,0))</f>
        <v/>
      </c>
      <c r="Z71" s="384"/>
      <c r="AA71" s="388"/>
      <c r="AB71" s="3"/>
      <c r="AC71" s="178" t="s">
        <v>40</v>
      </c>
      <c r="AD71" s="389" t="str">
        <f>IF(AN91="","",INDEX($AL91:$AL96,MATCH(AH71,$AN91:$AN96,0),1))</f>
        <v/>
      </c>
      <c r="AE71" s="390"/>
      <c r="AF71" s="391"/>
      <c r="AH71" s="106">
        <v>1</v>
      </c>
      <c r="AI71" s="55">
        <v>2</v>
      </c>
      <c r="AJ71" s="48">
        <f>IF(E71="",0,IF(E71&gt;G71,3,IF(E71&lt;G71,0,IF(E71=G71,1))))</f>
        <v>0</v>
      </c>
      <c r="AK71" s="151"/>
      <c r="AL71" s="236">
        <f>IF(K71="",0,IF(K71&gt;O71,3,IF(K71&lt;O71,0,IF(K71=O71,1))))</f>
        <v>0</v>
      </c>
      <c r="AM71" s="236" t="str">
        <f>IF(E71="","",AJ71+AK71+AL71)</f>
        <v/>
      </c>
      <c r="AN71" s="45"/>
      <c r="AO71" s="234" t="str">
        <f>IF(P71="","",RANK(P71,P70:R72,0))</f>
        <v/>
      </c>
      <c r="AP71" s="235" t="str">
        <f>IF(S71="","",RANK(S71,S70:U72,0))</f>
        <v/>
      </c>
      <c r="AQ71" s="235" t="str">
        <f>IF(V71="","",RANK(V71,V70:X72,0))</f>
        <v/>
      </c>
      <c r="AR71" s="235" t="str">
        <f>IF(P71="","",(P71*2)+S71+(V71*0.1)+(AQ71*0.001))</f>
        <v/>
      </c>
      <c r="AS71" s="71">
        <f>IF(N80&gt;L80,1,IF(N80&lt;L80,0))+IF(L84&gt;N84,1,IF(L84&lt;N84,0))</f>
        <v>0</v>
      </c>
      <c r="AT71" s="124" t="str">
        <f>IF(P71="","",(P71*2)+S71+(V71*0.1)+(AS71*0.001))</f>
        <v/>
      </c>
    </row>
    <row r="72" spans="1:50" ht="20.100000000000001" customHeight="1" thickBot="1" x14ac:dyDescent="0.2">
      <c r="A72" s="36" t="s">
        <v>170</v>
      </c>
      <c r="B72" s="371"/>
      <c r="C72" s="372"/>
      <c r="D72" s="373"/>
      <c r="E72" s="9" t="str">
        <f>O70</f>
        <v/>
      </c>
      <c r="F72" s="9" t="s">
        <v>2</v>
      </c>
      <c r="G72" s="10" t="str">
        <f>K70</f>
        <v/>
      </c>
      <c r="H72" s="11" t="str">
        <f>O71</f>
        <v/>
      </c>
      <c r="I72" s="9" t="s">
        <v>2</v>
      </c>
      <c r="J72" s="10" t="str">
        <f>K71</f>
        <v/>
      </c>
      <c r="K72" s="28"/>
      <c r="L72" s="29"/>
      <c r="M72" s="29"/>
      <c r="N72" s="29"/>
      <c r="O72" s="29"/>
      <c r="P72" s="374" t="str">
        <f>AM72</f>
        <v/>
      </c>
      <c r="Q72" s="375"/>
      <c r="R72" s="375"/>
      <c r="S72" s="376" t="str">
        <f>IF(E72="","",((E72+H72)-(G72+J72)))</f>
        <v/>
      </c>
      <c r="T72" s="376"/>
      <c r="U72" s="376"/>
      <c r="V72" s="376" t="str">
        <f>IF(E72="","",(E72+H72))</f>
        <v/>
      </c>
      <c r="W72" s="376"/>
      <c r="X72" s="377"/>
      <c r="Y72" s="378" t="str">
        <f>IF(AT72="","",RANK(AT72,AT70:AT72,0))</f>
        <v/>
      </c>
      <c r="Z72" s="375"/>
      <c r="AA72" s="379"/>
      <c r="AB72" s="3"/>
      <c r="AC72" s="178" t="s">
        <v>35</v>
      </c>
      <c r="AD72" s="389" t="str">
        <f>IF(AN91="","",INDEX($AL91:$AL96,MATCH(AH72,$AN91:$AN96,0),1))</f>
        <v/>
      </c>
      <c r="AE72" s="390"/>
      <c r="AF72" s="391"/>
      <c r="AH72" s="106">
        <v>2</v>
      </c>
      <c r="AI72" s="57">
        <v>3</v>
      </c>
      <c r="AJ72" s="231">
        <f>IF(E72="",0,IF(E72&gt;G72,3,IF(E72&lt;G72,0,IF(E72=G72,1))))</f>
        <v>0</v>
      </c>
      <c r="AK72" s="228">
        <f>IF(H72="",0,IF(H72&gt;J72,3,IF(H72&lt;J72,0,IF(H72=J72,1))))</f>
        <v>0</v>
      </c>
      <c r="AL72" s="152"/>
      <c r="AM72" s="229" t="str">
        <f>IF(E72="","",AJ72+AK72+AL72)</f>
        <v/>
      </c>
      <c r="AN72" s="45"/>
      <c r="AO72" s="232" t="str">
        <f>IF(P72="","",RANK(P72,P70:R72,0))</f>
        <v/>
      </c>
      <c r="AP72" s="228" t="str">
        <f>IF(S72="","",RANK(S72,S70:U72,0))</f>
        <v/>
      </c>
      <c r="AQ72" s="228" t="str">
        <f>IF(V72="","",RANK(V72,V70:X72,0))</f>
        <v/>
      </c>
      <c r="AR72" s="228" t="str">
        <f>IF(P72="","",(P72*2)+S72+(V72*0.1)+(AQ72*0.001))</f>
        <v/>
      </c>
      <c r="AS72" s="230">
        <f>IF(N82&gt;L82,1,IF(N82&lt;L82,0))+IF(N84&gt;L84,1,IF(N84&lt;L84,0))</f>
        <v>0</v>
      </c>
      <c r="AT72" s="126" t="str">
        <f>IF(P72="","",(P72*2)+S72+(V72*0.1)+(AS72*0.001))</f>
        <v/>
      </c>
    </row>
    <row r="73" spans="1:50" ht="20.100000000000001" customHeight="1" thickBot="1" x14ac:dyDescent="0.2">
      <c r="A73" s="30"/>
      <c r="B73" s="30"/>
      <c r="C73" s="30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"/>
      <c r="AC73" s="178" t="s">
        <v>36</v>
      </c>
      <c r="AD73" s="389" t="str">
        <f>IF(AN91="","",INDEX($AL91:$AL96,MATCH(AH73,$AN91:$AN96,0),1))</f>
        <v/>
      </c>
      <c r="AE73" s="390"/>
      <c r="AF73" s="391"/>
      <c r="AH73" s="106">
        <v>3</v>
      </c>
      <c r="AI73" s="44"/>
      <c r="AJ73" s="44"/>
      <c r="AK73" s="44"/>
      <c r="AL73" s="44"/>
      <c r="AM73" s="44"/>
      <c r="AN73" s="44"/>
      <c r="AO73" s="80"/>
      <c r="AP73" s="44"/>
      <c r="AQ73" s="44"/>
      <c r="AR73" s="44"/>
      <c r="AS73" s="44"/>
      <c r="AT73" s="127"/>
    </row>
    <row r="74" spans="1:50" ht="20.100000000000001" customHeight="1" thickBot="1" x14ac:dyDescent="0.2">
      <c r="A74" s="30"/>
      <c r="B74" s="400" t="s">
        <v>17</v>
      </c>
      <c r="C74" s="401"/>
      <c r="D74" s="402"/>
      <c r="E74" s="403">
        <f>B75</f>
        <v>0</v>
      </c>
      <c r="F74" s="404"/>
      <c r="G74" s="404"/>
      <c r="H74" s="404">
        <f>B76</f>
        <v>0</v>
      </c>
      <c r="I74" s="404"/>
      <c r="J74" s="404"/>
      <c r="K74" s="404">
        <f>B77</f>
        <v>0</v>
      </c>
      <c r="L74" s="404"/>
      <c r="M74" s="404"/>
      <c r="N74" s="405"/>
      <c r="O74" s="405"/>
      <c r="P74" s="406" t="s">
        <v>8</v>
      </c>
      <c r="Q74" s="407"/>
      <c r="R74" s="407"/>
      <c r="S74" s="407" t="s">
        <v>9</v>
      </c>
      <c r="T74" s="407"/>
      <c r="U74" s="407"/>
      <c r="V74" s="407" t="s">
        <v>10</v>
      </c>
      <c r="W74" s="407"/>
      <c r="X74" s="408"/>
      <c r="Y74" s="409" t="s">
        <v>11</v>
      </c>
      <c r="Z74" s="407"/>
      <c r="AA74" s="408"/>
      <c r="AB74" s="3"/>
      <c r="AC74" s="178" t="s">
        <v>37</v>
      </c>
      <c r="AD74" s="389" t="str">
        <f>IF(AN91="","",INDEX($AL91:$AL96,MATCH(AH74,$AN91:$AN96,0),1))</f>
        <v/>
      </c>
      <c r="AE74" s="390"/>
      <c r="AF74" s="391"/>
      <c r="AH74" s="106">
        <v>4</v>
      </c>
      <c r="AI74" s="60" t="s">
        <v>52</v>
      </c>
      <c r="AJ74" s="50">
        <v>1</v>
      </c>
      <c r="AK74" s="51">
        <v>2</v>
      </c>
      <c r="AL74" s="52">
        <v>3</v>
      </c>
      <c r="AM74" s="52" t="s">
        <v>43</v>
      </c>
      <c r="AN74" s="61"/>
      <c r="AO74" s="116" t="s">
        <v>48</v>
      </c>
      <c r="AP74" s="117" t="s">
        <v>49</v>
      </c>
      <c r="AQ74" s="117" t="s">
        <v>50</v>
      </c>
      <c r="AR74" s="117" t="s">
        <v>62</v>
      </c>
      <c r="AS74" s="118" t="s">
        <v>63</v>
      </c>
      <c r="AT74" s="119" t="s">
        <v>51</v>
      </c>
    </row>
    <row r="75" spans="1:50" ht="20.100000000000001" customHeight="1" thickTop="1" x14ac:dyDescent="0.15">
      <c r="A75" s="32" t="s">
        <v>171</v>
      </c>
      <c r="B75" s="392"/>
      <c r="C75" s="393"/>
      <c r="D75" s="394"/>
      <c r="E75" s="22"/>
      <c r="F75" s="23"/>
      <c r="G75" s="24"/>
      <c r="H75" s="33" t="str">
        <f>IF(K81="","",K81)</f>
        <v/>
      </c>
      <c r="I75" s="21" t="s">
        <v>2</v>
      </c>
      <c r="J75" s="34" t="str">
        <f>IF(O81="","",O81)</f>
        <v/>
      </c>
      <c r="K75" s="33" t="str">
        <f>IF(K83="","",K83)</f>
        <v/>
      </c>
      <c r="L75" s="21"/>
      <c r="M75" s="21" t="s">
        <v>2</v>
      </c>
      <c r="N75" s="21"/>
      <c r="O75" s="21" t="str">
        <f>IF(O83="","",O83)</f>
        <v/>
      </c>
      <c r="P75" s="395" t="str">
        <f>AM75</f>
        <v/>
      </c>
      <c r="Q75" s="396"/>
      <c r="R75" s="396"/>
      <c r="S75" s="393" t="str">
        <f>IF(H75="","",((H75+K75)-(J75+O75)))</f>
        <v/>
      </c>
      <c r="T75" s="393"/>
      <c r="U75" s="393"/>
      <c r="V75" s="393" t="str">
        <f>IF(H75="","",(H75+K75))</f>
        <v/>
      </c>
      <c r="W75" s="393"/>
      <c r="X75" s="394"/>
      <c r="Y75" s="397" t="str">
        <f>IF(AT75="","",RANK(AT75,AT75:AT77,0))</f>
        <v/>
      </c>
      <c r="Z75" s="398"/>
      <c r="AA75" s="399"/>
      <c r="AB75" s="3"/>
      <c r="AC75" s="178" t="s">
        <v>38</v>
      </c>
      <c r="AD75" s="389" t="str">
        <f>IF(AN91="","",INDEX($AL91:$AL96,MATCH(AH75,$AN91:$AN96,0),1))</f>
        <v/>
      </c>
      <c r="AE75" s="390"/>
      <c r="AF75" s="391"/>
      <c r="AH75" s="106">
        <v>5</v>
      </c>
      <c r="AI75" s="53">
        <v>1</v>
      </c>
      <c r="AJ75" s="150"/>
      <c r="AK75" s="49">
        <f>IF(H75="",0,IF(H75&gt;J75,3,IF(H75&lt;J75,0,IF(H75=J75,1))))</f>
        <v>0</v>
      </c>
      <c r="AL75" s="54">
        <f>IF(K75="",0,IF(K75&gt;O75,3,IF(K75&lt;O75,0,IF(K75=O75,1,""))))</f>
        <v>0</v>
      </c>
      <c r="AM75" s="54" t="str">
        <f>IF(H75="","",AJ75+AK75+AL75)</f>
        <v/>
      </c>
      <c r="AN75" s="45"/>
      <c r="AO75" s="120" t="str">
        <f>IF(P75="","",RANK(P75,P75:R77,0))</f>
        <v/>
      </c>
      <c r="AP75" s="121" t="str">
        <f>IF(S75="","",RANK(S75,S75:U77,0))</f>
        <v/>
      </c>
      <c r="AQ75" s="121" t="str">
        <f>IF(V75="","",RANK(V75,V75:X77,0))</f>
        <v/>
      </c>
      <c r="AR75" s="121" t="str">
        <f>IF(P75="","",(P75*2)+S75+(V75*0.1)+(AQ75*0.001))</f>
        <v/>
      </c>
      <c r="AS75" s="122">
        <f>IF(L81&gt;N81,1,IF(L81&lt;N81,0))+IF(L83&gt;N83,1,IF(L83&lt;N83,0))</f>
        <v>0</v>
      </c>
      <c r="AT75" s="123" t="str">
        <f>IF(P75="","",(P75*2)+S75+(V75*0.1)+(AS75*0.001))</f>
        <v/>
      </c>
    </row>
    <row r="76" spans="1:50" ht="20.100000000000001" customHeight="1" x14ac:dyDescent="0.15">
      <c r="A76" s="35" t="s">
        <v>172</v>
      </c>
      <c r="B76" s="380"/>
      <c r="C76" s="381"/>
      <c r="D76" s="382"/>
      <c r="E76" s="12" t="str">
        <f>J75</f>
        <v/>
      </c>
      <c r="F76" s="12" t="s">
        <v>2</v>
      </c>
      <c r="G76" s="13" t="str">
        <f>H75</f>
        <v/>
      </c>
      <c r="H76" s="25"/>
      <c r="I76" s="26"/>
      <c r="J76" s="27"/>
      <c r="K76" s="18" t="str">
        <f>IF(K85="","",K85)</f>
        <v/>
      </c>
      <c r="L76" s="7"/>
      <c r="M76" s="7" t="s">
        <v>2</v>
      </c>
      <c r="N76" s="7"/>
      <c r="O76" s="7" t="str">
        <f>IF(O85="","",O85)</f>
        <v/>
      </c>
      <c r="P76" s="383" t="str">
        <f>AM76</f>
        <v/>
      </c>
      <c r="Q76" s="384"/>
      <c r="R76" s="384"/>
      <c r="S76" s="385" t="str">
        <f>IF(E76="","",((E76+K76)-(G76+O76)))</f>
        <v/>
      </c>
      <c r="T76" s="385"/>
      <c r="U76" s="385"/>
      <c r="V76" s="385" t="str">
        <f>IF(E76="","",(E76+K76))</f>
        <v/>
      </c>
      <c r="W76" s="385"/>
      <c r="X76" s="386"/>
      <c r="Y76" s="387" t="str">
        <f>IF(AT76="","",RANK(AT76,AT75:AT77,0))</f>
        <v/>
      </c>
      <c r="Z76" s="384"/>
      <c r="AA76" s="388"/>
      <c r="AB76" s="3"/>
      <c r="AC76" s="178" t="s">
        <v>39</v>
      </c>
      <c r="AD76" s="389" t="str">
        <f>IF(AN91="","",INDEX($AL91:$AL96,MATCH(AH76,$AN91:$AN96,0),1))</f>
        <v/>
      </c>
      <c r="AE76" s="390"/>
      <c r="AF76" s="391"/>
      <c r="AH76" s="106">
        <v>6</v>
      </c>
      <c r="AI76" s="55">
        <v>2</v>
      </c>
      <c r="AJ76" s="48">
        <f>IF(E76="",0,IF(E76&gt;G76,3,IF(E76&lt;G76,0,IF(E76=G76,1))))</f>
        <v>0</v>
      </c>
      <c r="AK76" s="151"/>
      <c r="AL76" s="236">
        <f>IF(K76="",0,IF(K76&gt;O76,3,IF(K76&lt;O76,0,IF(K76=O76,1))))</f>
        <v>0</v>
      </c>
      <c r="AM76" s="236" t="str">
        <f>IF(E76="","",AJ76+AK76+AL76)</f>
        <v/>
      </c>
      <c r="AN76" s="45"/>
      <c r="AO76" s="234" t="str">
        <f>IF(P76="","",RANK(P76,P75:R77,0))</f>
        <v/>
      </c>
      <c r="AP76" s="235" t="str">
        <f>IF(S76="","",RANK(S76,S75:U77,0))</f>
        <v/>
      </c>
      <c r="AQ76" s="235" t="str">
        <f>IF(V76="","",RANK(V76,V75:X77,0))</f>
        <v/>
      </c>
      <c r="AR76" s="235" t="str">
        <f>IF(P76="","",(P76*2)+S76+(V76*0.1)+(AQ76*0.001))</f>
        <v/>
      </c>
      <c r="AS76" s="71">
        <f>IF(N81&gt;L81,1,IF(N81&lt;L81,0))+IF(L85&gt;N85,1,IF(L85&lt;N85,0))</f>
        <v>0</v>
      </c>
      <c r="AT76" s="124" t="str">
        <f>IF(P76="","",(P76*2)+S76+(V76*0.1)+(AS76*0.001))</f>
        <v/>
      </c>
    </row>
    <row r="77" spans="1:50" ht="20.100000000000001" customHeight="1" thickBot="1" x14ac:dyDescent="0.2">
      <c r="A77" s="36" t="s">
        <v>173</v>
      </c>
      <c r="B77" s="371"/>
      <c r="C77" s="372"/>
      <c r="D77" s="373"/>
      <c r="E77" s="14" t="str">
        <f>O75</f>
        <v/>
      </c>
      <c r="F77" s="14" t="s">
        <v>2</v>
      </c>
      <c r="G77" s="15" t="str">
        <f>K75</f>
        <v/>
      </c>
      <c r="H77" s="16" t="str">
        <f>O76</f>
        <v/>
      </c>
      <c r="I77" s="14" t="s">
        <v>2</v>
      </c>
      <c r="J77" s="15" t="str">
        <f>K76</f>
        <v/>
      </c>
      <c r="K77" s="28"/>
      <c r="L77" s="29"/>
      <c r="M77" s="29"/>
      <c r="N77" s="29"/>
      <c r="O77" s="29"/>
      <c r="P77" s="374" t="str">
        <f>AM77</f>
        <v/>
      </c>
      <c r="Q77" s="375"/>
      <c r="R77" s="375"/>
      <c r="S77" s="376" t="str">
        <f>IF(E77="","",((E77+H77)-(G77+J77)))</f>
        <v/>
      </c>
      <c r="T77" s="376"/>
      <c r="U77" s="376"/>
      <c r="V77" s="376" t="str">
        <f>IF(E77="","",(E77+H77))</f>
        <v/>
      </c>
      <c r="W77" s="376"/>
      <c r="X77" s="377"/>
      <c r="Y77" s="378" t="str">
        <f>IF(AT77="","",RANK(AT77,AT75:AT77,0))</f>
        <v/>
      </c>
      <c r="Z77" s="375"/>
      <c r="AA77" s="379"/>
      <c r="AB77" s="3"/>
      <c r="AC77" s="39"/>
      <c r="AD77" s="39"/>
      <c r="AE77" s="39"/>
      <c r="AF77" s="39"/>
      <c r="AH77" s="93"/>
      <c r="AI77" s="57">
        <v>3</v>
      </c>
      <c r="AJ77" s="231">
        <f>IF(E77="",0,IF(E77&gt;G77,3,IF(E77&lt;G77,0,IF(E77=G77,1))))</f>
        <v>0</v>
      </c>
      <c r="AK77" s="228">
        <f>IF(H77="",0,IF(H77&gt;J77,3,IF(H77&lt;J77,0,IF(H77=J77,1))))</f>
        <v>0</v>
      </c>
      <c r="AL77" s="152"/>
      <c r="AM77" s="229" t="str">
        <f>IF(E77="","",AJ77+AK77+AL77)</f>
        <v/>
      </c>
      <c r="AN77" s="45"/>
      <c r="AO77" s="232" t="str">
        <f>IF(P77="","",RANK(P77,P75:R77,0))</f>
        <v/>
      </c>
      <c r="AP77" s="228" t="str">
        <f>IF(S77="","",RANK(S77,S75:U77,0))</f>
        <v/>
      </c>
      <c r="AQ77" s="228" t="str">
        <f>IF(V77="","",RANK(V77,V75:X77,0))</f>
        <v/>
      </c>
      <c r="AR77" s="228" t="str">
        <f>IF(P77="","",(P77*2)+S77+(V77*0.1)+(AQ77*0.001))</f>
        <v/>
      </c>
      <c r="AS77" s="230">
        <f>IF(N83&gt;L83,1,IF(N83&lt;L83,0))+IF(N85&gt;L85,1,IF(N85&lt;L85,0))</f>
        <v>0</v>
      </c>
      <c r="AT77" s="126" t="str">
        <f>IF(P77="","",(P77*2)+S77+(V77*0.1)+(AS77*0.001))</f>
        <v/>
      </c>
    </row>
    <row r="78" spans="1:50" ht="12" customHeight="1" thickBot="1" x14ac:dyDescent="0.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C78" s="2"/>
      <c r="AD78" s="2"/>
      <c r="AE78" s="2"/>
      <c r="AF78" s="2"/>
      <c r="AH78" s="93"/>
      <c r="AI78" s="94"/>
      <c r="AJ78" s="94"/>
      <c r="AK78" s="94"/>
      <c r="AL78" s="94"/>
      <c r="AM78" s="94"/>
      <c r="AN78" s="94"/>
      <c r="AO78" s="63"/>
      <c r="AP78" s="94"/>
      <c r="AQ78" s="94"/>
      <c r="AR78" s="94"/>
      <c r="AS78" s="94"/>
      <c r="AT78" s="128"/>
    </row>
    <row r="79" spans="1:50" ht="20.100000000000001" customHeight="1" thickBot="1" x14ac:dyDescent="0.2">
      <c r="B79" s="184" t="s">
        <v>12</v>
      </c>
      <c r="C79" s="272" t="s">
        <v>13</v>
      </c>
      <c r="D79" s="272"/>
      <c r="E79" s="272"/>
      <c r="F79" s="272"/>
      <c r="G79" s="272"/>
      <c r="H79" s="272" t="s">
        <v>14</v>
      </c>
      <c r="I79" s="272"/>
      <c r="J79" s="272"/>
      <c r="K79" s="272" t="s">
        <v>15</v>
      </c>
      <c r="L79" s="272"/>
      <c r="M79" s="272"/>
      <c r="N79" s="272"/>
      <c r="O79" s="272"/>
      <c r="P79" s="272" t="s">
        <v>14</v>
      </c>
      <c r="Q79" s="272"/>
      <c r="R79" s="308"/>
      <c r="T79" s="309" t="s">
        <v>18</v>
      </c>
      <c r="U79" s="272"/>
      <c r="V79" s="272"/>
      <c r="W79" s="272" t="s">
        <v>19</v>
      </c>
      <c r="X79" s="272"/>
      <c r="Y79" s="272"/>
      <c r="Z79" s="272" t="s">
        <v>19</v>
      </c>
      <c r="AA79" s="272"/>
      <c r="AB79" s="273"/>
      <c r="AC79" s="272" t="s">
        <v>20</v>
      </c>
      <c r="AD79" s="272"/>
      <c r="AE79" s="308"/>
      <c r="AF79" s="4"/>
      <c r="AH79" s="107"/>
      <c r="AI79" s="129"/>
      <c r="AJ79" s="130"/>
      <c r="AK79" s="130"/>
      <c r="AL79" s="130"/>
      <c r="AM79" s="131"/>
      <c r="AN79" s="45"/>
      <c r="AO79" s="132"/>
      <c r="AP79" s="130"/>
      <c r="AQ79" s="130"/>
      <c r="AR79" s="130"/>
      <c r="AS79" s="131"/>
      <c r="AT79" s="115"/>
    </row>
    <row r="80" spans="1:50" ht="20.100000000000001" customHeight="1" x14ac:dyDescent="0.15">
      <c r="B80" s="194" t="s">
        <v>4</v>
      </c>
      <c r="C80" s="351">
        <v>0.375</v>
      </c>
      <c r="D80" s="352"/>
      <c r="E80" s="193" t="s">
        <v>3</v>
      </c>
      <c r="F80" s="353">
        <v>0.39930555555555558</v>
      </c>
      <c r="G80" s="351"/>
      <c r="H80" s="337">
        <f>B70</f>
        <v>0</v>
      </c>
      <c r="I80" s="337"/>
      <c r="J80" s="337"/>
      <c r="K80" s="237"/>
      <c r="L80" s="238"/>
      <c r="M80" s="21" t="str">
        <f>IF(AR70="","-",IF(AR70=AR71,"PK","-"))</f>
        <v>-</v>
      </c>
      <c r="N80" s="21"/>
      <c r="O80" s="243"/>
      <c r="P80" s="337">
        <f>B71</f>
        <v>0</v>
      </c>
      <c r="Q80" s="337"/>
      <c r="R80" s="338"/>
      <c r="T80" s="369">
        <f>B75</f>
        <v>0</v>
      </c>
      <c r="U80" s="276"/>
      <c r="V80" s="276"/>
      <c r="W80" s="276">
        <f>B76</f>
        <v>0</v>
      </c>
      <c r="X80" s="276"/>
      <c r="Y80" s="276"/>
      <c r="Z80" s="276">
        <f>B77</f>
        <v>0</v>
      </c>
      <c r="AA80" s="276"/>
      <c r="AB80" s="370"/>
      <c r="AC80" s="301">
        <f>B75</f>
        <v>0</v>
      </c>
      <c r="AD80" s="302"/>
      <c r="AE80" s="303"/>
      <c r="AF80" s="4"/>
      <c r="AH80" s="107"/>
      <c r="AI80" s="45"/>
      <c r="AJ80" s="45"/>
      <c r="AK80" s="44" t="s">
        <v>54</v>
      </c>
      <c r="AL80" s="45"/>
      <c r="AM80" s="45"/>
      <c r="AN80" s="45"/>
      <c r="AO80" s="63"/>
      <c r="AP80" s="44" t="s">
        <v>55</v>
      </c>
      <c r="AQ80" s="45"/>
      <c r="AR80" s="45"/>
      <c r="AS80" s="45"/>
      <c r="AT80" s="89"/>
    </row>
    <row r="81" spans="2:46" ht="20.100000000000001" customHeight="1" x14ac:dyDescent="0.15">
      <c r="B81" s="211" t="s">
        <v>5</v>
      </c>
      <c r="C81" s="359">
        <v>0.40277777777777773</v>
      </c>
      <c r="D81" s="360"/>
      <c r="E81" s="185" t="s">
        <v>3</v>
      </c>
      <c r="F81" s="361">
        <v>0.42708333333333331</v>
      </c>
      <c r="G81" s="359"/>
      <c r="H81" s="296">
        <f>B75</f>
        <v>0</v>
      </c>
      <c r="I81" s="296"/>
      <c r="J81" s="296"/>
      <c r="K81" s="239"/>
      <c r="L81" s="240"/>
      <c r="M81" s="7" t="str">
        <f>IF(AR75="","-",IF(AR75=AR76,"PK","-"))</f>
        <v>-</v>
      </c>
      <c r="N81" s="7"/>
      <c r="O81" s="244"/>
      <c r="P81" s="296">
        <f>B76</f>
        <v>0</v>
      </c>
      <c r="Q81" s="296"/>
      <c r="R81" s="297"/>
      <c r="T81" s="295">
        <f>B70</f>
        <v>0</v>
      </c>
      <c r="U81" s="296"/>
      <c r="V81" s="296"/>
      <c r="W81" s="296">
        <f>B71</f>
        <v>0</v>
      </c>
      <c r="X81" s="296"/>
      <c r="Y81" s="296"/>
      <c r="Z81" s="296">
        <f>B72</f>
        <v>0</v>
      </c>
      <c r="AA81" s="296"/>
      <c r="AB81" s="345"/>
      <c r="AC81" s="293">
        <f>B70</f>
        <v>0</v>
      </c>
      <c r="AD81" s="289"/>
      <c r="AE81" s="294"/>
      <c r="AF81" s="4"/>
      <c r="AH81" s="107"/>
      <c r="AI81" s="45"/>
      <c r="AJ81" s="45"/>
      <c r="AK81" s="45"/>
      <c r="AL81" s="45"/>
      <c r="AM81" s="45"/>
      <c r="AN81" s="45"/>
      <c r="AO81" s="63"/>
      <c r="AP81" s="45"/>
      <c r="AQ81" s="45"/>
      <c r="AR81" s="45"/>
      <c r="AS81" s="45"/>
      <c r="AT81" s="89"/>
    </row>
    <row r="82" spans="2:46" ht="20.100000000000001" customHeight="1" x14ac:dyDescent="0.15">
      <c r="B82" s="211" t="s">
        <v>6</v>
      </c>
      <c r="C82" s="359">
        <v>0.43055555555555503</v>
      </c>
      <c r="D82" s="360"/>
      <c r="E82" s="185" t="s">
        <v>3</v>
      </c>
      <c r="F82" s="361">
        <v>0.45486111111111099</v>
      </c>
      <c r="G82" s="359"/>
      <c r="H82" s="296">
        <f>B70</f>
        <v>0</v>
      </c>
      <c r="I82" s="296"/>
      <c r="J82" s="296"/>
      <c r="K82" s="239"/>
      <c r="L82" s="240"/>
      <c r="M82" s="7" t="str">
        <f>IF(AR70="","-",IF(AR70=AR72,"PK","-"))</f>
        <v>-</v>
      </c>
      <c r="N82" s="7"/>
      <c r="O82" s="244"/>
      <c r="P82" s="296">
        <f>B72</f>
        <v>0</v>
      </c>
      <c r="Q82" s="296"/>
      <c r="R82" s="297"/>
      <c r="T82" s="295">
        <f>B77</f>
        <v>0</v>
      </c>
      <c r="U82" s="296"/>
      <c r="V82" s="296"/>
      <c r="W82" s="296">
        <f>B75</f>
        <v>0</v>
      </c>
      <c r="X82" s="296"/>
      <c r="Y82" s="296"/>
      <c r="Z82" s="296">
        <f>B76</f>
        <v>0</v>
      </c>
      <c r="AA82" s="296"/>
      <c r="AB82" s="345"/>
      <c r="AC82" s="293">
        <f>B77</f>
        <v>0</v>
      </c>
      <c r="AD82" s="289"/>
      <c r="AE82" s="294"/>
      <c r="AF82" s="4"/>
      <c r="AH82" s="107"/>
      <c r="AI82" s="45"/>
      <c r="AJ82" s="45"/>
      <c r="AK82" s="45"/>
      <c r="AL82" s="45"/>
      <c r="AM82" s="45"/>
      <c r="AN82" s="45"/>
      <c r="AO82" s="63"/>
      <c r="AP82" s="45"/>
      <c r="AQ82" s="45"/>
      <c r="AR82" s="45"/>
      <c r="AS82" s="45"/>
      <c r="AT82" s="89"/>
    </row>
    <row r="83" spans="2:46" ht="20.100000000000001" customHeight="1" thickBot="1" x14ac:dyDescent="0.2">
      <c r="B83" s="211" t="s">
        <v>7</v>
      </c>
      <c r="C83" s="359">
        <v>0.45833333333333298</v>
      </c>
      <c r="D83" s="360"/>
      <c r="E83" s="185" t="s">
        <v>3</v>
      </c>
      <c r="F83" s="361">
        <v>0.48263888888888901</v>
      </c>
      <c r="G83" s="359"/>
      <c r="H83" s="296">
        <f>B75</f>
        <v>0</v>
      </c>
      <c r="I83" s="296"/>
      <c r="J83" s="296"/>
      <c r="K83" s="239"/>
      <c r="L83" s="240"/>
      <c r="M83" s="7" t="str">
        <f>IF(AR75="","-",IF(AR75=AR77,"PK","-"))</f>
        <v>-</v>
      </c>
      <c r="N83" s="7"/>
      <c r="O83" s="244"/>
      <c r="P83" s="296">
        <f>B77</f>
        <v>0</v>
      </c>
      <c r="Q83" s="296"/>
      <c r="R83" s="297"/>
      <c r="T83" s="295">
        <f>B72</f>
        <v>0</v>
      </c>
      <c r="U83" s="296"/>
      <c r="V83" s="296"/>
      <c r="W83" s="296">
        <f>B70</f>
        <v>0</v>
      </c>
      <c r="X83" s="296"/>
      <c r="Y83" s="296"/>
      <c r="Z83" s="296">
        <f>B71</f>
        <v>0</v>
      </c>
      <c r="AA83" s="296"/>
      <c r="AB83" s="345"/>
      <c r="AC83" s="293">
        <f>B72</f>
        <v>0</v>
      </c>
      <c r="AD83" s="289"/>
      <c r="AE83" s="294"/>
      <c r="AF83" s="4"/>
      <c r="AH83" s="107"/>
      <c r="AI83" s="45"/>
      <c r="AJ83" s="45"/>
      <c r="AK83" s="45"/>
      <c r="AL83" s="45"/>
      <c r="AM83" s="45"/>
      <c r="AN83" s="45"/>
      <c r="AO83" s="63"/>
      <c r="AP83" s="45"/>
      <c r="AQ83" s="45"/>
      <c r="AR83" s="45"/>
      <c r="AS83" s="45"/>
      <c r="AT83" s="89"/>
    </row>
    <row r="84" spans="2:46" ht="20.100000000000001" customHeight="1" x14ac:dyDescent="0.15">
      <c r="B84" s="211" t="s">
        <v>0</v>
      </c>
      <c r="C84" s="359">
        <v>0.48611111111111099</v>
      </c>
      <c r="D84" s="360"/>
      <c r="E84" s="185" t="s">
        <v>3</v>
      </c>
      <c r="F84" s="361">
        <v>0.51041666666666696</v>
      </c>
      <c r="G84" s="359"/>
      <c r="H84" s="296">
        <f>B71</f>
        <v>0</v>
      </c>
      <c r="I84" s="296"/>
      <c r="J84" s="296"/>
      <c r="K84" s="239"/>
      <c r="L84" s="240"/>
      <c r="M84" s="7" t="str">
        <f>IF(AR71="","-",IF(AR71=AR72,"PK","-"))</f>
        <v>-</v>
      </c>
      <c r="N84" s="7"/>
      <c r="O84" s="244"/>
      <c r="P84" s="296">
        <f>B72</f>
        <v>0</v>
      </c>
      <c r="Q84" s="296"/>
      <c r="R84" s="297"/>
      <c r="T84" s="295">
        <f>B76</f>
        <v>0</v>
      </c>
      <c r="U84" s="296"/>
      <c r="V84" s="296"/>
      <c r="W84" s="296">
        <f>B77</f>
        <v>0</v>
      </c>
      <c r="X84" s="296"/>
      <c r="Y84" s="296"/>
      <c r="Z84" s="296">
        <f>B75</f>
        <v>0</v>
      </c>
      <c r="AA84" s="296"/>
      <c r="AB84" s="345"/>
      <c r="AC84" s="293">
        <f>B76</f>
        <v>0</v>
      </c>
      <c r="AD84" s="289"/>
      <c r="AE84" s="294"/>
      <c r="AF84" s="4"/>
      <c r="AH84" s="108"/>
      <c r="AI84" s="133"/>
      <c r="AJ84" s="142"/>
      <c r="AK84" s="143" t="s">
        <v>57</v>
      </c>
      <c r="AL84" s="134"/>
      <c r="AM84" s="142"/>
      <c r="AN84" s="143" t="s">
        <v>58</v>
      </c>
      <c r="AO84" s="135"/>
      <c r="AP84" s="134"/>
      <c r="AQ84" s="136"/>
      <c r="AR84" s="169"/>
      <c r="AS84" s="169"/>
      <c r="AT84" s="109"/>
    </row>
    <row r="85" spans="2:46" ht="20.100000000000001" customHeight="1" thickBot="1" x14ac:dyDescent="0.2">
      <c r="B85" s="218" t="s">
        <v>1</v>
      </c>
      <c r="C85" s="356">
        <v>0.51388888888888895</v>
      </c>
      <c r="D85" s="357"/>
      <c r="E85" s="186" t="s">
        <v>3</v>
      </c>
      <c r="F85" s="358">
        <v>0.53819444444444497</v>
      </c>
      <c r="G85" s="356"/>
      <c r="H85" s="317">
        <f>B76</f>
        <v>0</v>
      </c>
      <c r="I85" s="317"/>
      <c r="J85" s="317"/>
      <c r="K85" s="241"/>
      <c r="L85" s="242"/>
      <c r="M85" s="9" t="str">
        <f>IF(AR76="","-",IF(AR76=AR77,"PK","-"))</f>
        <v>-</v>
      </c>
      <c r="N85" s="9"/>
      <c r="O85" s="245"/>
      <c r="P85" s="317">
        <f>B77</f>
        <v>0</v>
      </c>
      <c r="Q85" s="317"/>
      <c r="R85" s="318"/>
      <c r="T85" s="326">
        <f>B71</f>
        <v>0</v>
      </c>
      <c r="U85" s="317"/>
      <c r="V85" s="317"/>
      <c r="W85" s="317">
        <f>B72</f>
        <v>0</v>
      </c>
      <c r="X85" s="317"/>
      <c r="Y85" s="317"/>
      <c r="Z85" s="317">
        <f>B70</f>
        <v>0</v>
      </c>
      <c r="AA85" s="317"/>
      <c r="AB85" s="349"/>
      <c r="AC85" s="324">
        <f>B71</f>
        <v>0</v>
      </c>
      <c r="AD85" s="320"/>
      <c r="AE85" s="325"/>
      <c r="AF85" s="4"/>
      <c r="AH85" s="108"/>
      <c r="AI85" s="144" t="s">
        <v>56</v>
      </c>
      <c r="AJ85" s="145" t="s">
        <v>59</v>
      </c>
      <c r="AK85" s="146" t="s">
        <v>60</v>
      </c>
      <c r="AL85" s="147"/>
      <c r="AM85" s="148"/>
      <c r="AN85" s="146" t="s">
        <v>61</v>
      </c>
      <c r="AO85" s="74"/>
      <c r="AP85" s="149"/>
      <c r="AQ85" s="136"/>
      <c r="AR85" s="169"/>
      <c r="AS85" s="169"/>
      <c r="AT85" s="109"/>
    </row>
    <row r="86" spans="2:46" ht="12" customHeight="1" x14ac:dyDescent="0.15">
      <c r="B86" s="4"/>
      <c r="C86" s="17"/>
      <c r="D86" s="17"/>
      <c r="E86" s="4"/>
      <c r="F86" s="17"/>
      <c r="G86" s="17"/>
      <c r="H86" s="6"/>
      <c r="I86" s="6"/>
      <c r="J86" s="6"/>
      <c r="K86" s="19"/>
      <c r="L86" s="19"/>
      <c r="M86" s="19"/>
      <c r="N86" s="19"/>
      <c r="O86" s="19"/>
      <c r="P86" s="6"/>
      <c r="Q86" s="6"/>
      <c r="R86" s="6"/>
      <c r="S86" s="1"/>
      <c r="T86" s="6"/>
      <c r="U86" s="6"/>
      <c r="V86" s="6"/>
      <c r="W86" s="6"/>
      <c r="X86" s="6"/>
      <c r="Y86" s="6"/>
      <c r="Z86" s="6"/>
      <c r="AA86" s="6"/>
      <c r="AB86" s="6"/>
      <c r="AC86" s="4"/>
      <c r="AD86" s="4"/>
      <c r="AE86" s="4"/>
      <c r="AF86" s="4"/>
      <c r="AH86" s="110"/>
      <c r="AI86" s="138" t="str">
        <f>AI91</f>
        <v/>
      </c>
      <c r="AJ86" s="140" t="b">
        <f>IF(AI86=1,2,IF(AI86=2,3,IF(AI86=3,1)))</f>
        <v>0</v>
      </c>
      <c r="AK86" s="73" t="str">
        <f>IF(Y70="","",INDEX(B70:B72,MATCH(AJ86,Y70:Y72,0),1))</f>
        <v/>
      </c>
      <c r="AL86" s="71"/>
      <c r="AM86" s="48"/>
      <c r="AN86" s="73" t="str">
        <f>IF(Y75="","",INDEX(B75:B77,MATCH(AJ86,Y75:Y77,0),1))</f>
        <v/>
      </c>
      <c r="AO86" s="76"/>
      <c r="AP86" s="71"/>
      <c r="AQ86" s="107"/>
      <c r="AR86" s="45"/>
      <c r="AS86" s="45"/>
      <c r="AT86" s="113"/>
    </row>
    <row r="87" spans="2:46" ht="17.25" customHeight="1" x14ac:dyDescent="0.15">
      <c r="B87" s="365" t="s">
        <v>21</v>
      </c>
      <c r="C87" s="365"/>
      <c r="D87" s="365"/>
      <c r="E87" s="366">
        <f>B75</f>
        <v>0</v>
      </c>
      <c r="F87" s="366"/>
      <c r="G87" s="366"/>
      <c r="H87" s="367" t="s">
        <v>22</v>
      </c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190"/>
      <c r="T87" s="368" t="s">
        <v>23</v>
      </c>
      <c r="U87" s="368"/>
      <c r="V87" s="368"/>
      <c r="W87" s="368"/>
      <c r="X87" s="368"/>
      <c r="Y87" s="368"/>
      <c r="Z87" s="368"/>
      <c r="AA87" s="368"/>
      <c r="AB87" s="368"/>
      <c r="AC87" s="368"/>
      <c r="AD87" s="368"/>
      <c r="AE87" s="368"/>
      <c r="AF87" s="181"/>
      <c r="AH87" s="110"/>
      <c r="AI87" s="138" t="b">
        <f>AI92</f>
        <v>0</v>
      </c>
      <c r="AJ87" s="140" t="b">
        <f>IF(AI87=1,2,IF(AI87=2,3,IF(AI87=3,1)))</f>
        <v>0</v>
      </c>
      <c r="AK87" s="73" t="str">
        <f>IF(Y70="","",INDEX(B70:B72,MATCH(AJ87,Y70:Y72,0),1))</f>
        <v/>
      </c>
      <c r="AL87" s="71"/>
      <c r="AM87" s="48"/>
      <c r="AN87" s="73" t="str">
        <f>IF(Y75="","",INDEX(B75:B77,MATCH(AJ87,Y75:Y77,0),1))</f>
        <v/>
      </c>
      <c r="AO87" s="76"/>
      <c r="AP87" s="71"/>
      <c r="AQ87" s="107"/>
      <c r="AR87" s="45"/>
      <c r="AS87" s="45"/>
      <c r="AT87" s="113"/>
    </row>
    <row r="88" spans="2:46" ht="17.25" customHeight="1" thickBot="1" x14ac:dyDescent="0.2">
      <c r="B88" s="367" t="s">
        <v>24</v>
      </c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190"/>
      <c r="T88" s="190"/>
      <c r="AE88" s="190"/>
      <c r="AF88" s="190"/>
      <c r="AH88" s="110"/>
      <c r="AI88" s="139" t="b">
        <f>AI93</f>
        <v>0</v>
      </c>
      <c r="AJ88" s="141" t="b">
        <f>IF(AI88=1,2,IF(AI88=2,3,IF(AI88=3,1)))</f>
        <v>0</v>
      </c>
      <c r="AK88" s="137" t="str">
        <f>IF(Y70="","",INDEX(B70:B72,MATCH(AJ88,Y70:Y72,0),1))</f>
        <v/>
      </c>
      <c r="AL88" s="230"/>
      <c r="AM88" s="231"/>
      <c r="AN88" s="137" t="str">
        <f>IF(Y75="","",INDEX(B75:B77,MATCH(AJ88,Y75:Y77,0),1))</f>
        <v/>
      </c>
      <c r="AO88" s="153"/>
      <c r="AP88" s="230"/>
      <c r="AQ88" s="107"/>
      <c r="AR88" s="45"/>
      <c r="AS88" s="45"/>
      <c r="AT88" s="113"/>
    </row>
    <row r="89" spans="2:46" ht="17.25" customHeight="1" thickBot="1" x14ac:dyDescent="0.2">
      <c r="B89" s="20"/>
      <c r="C89" s="4" t="s">
        <v>25</v>
      </c>
      <c r="D89" s="354">
        <f>B75</f>
        <v>0</v>
      </c>
      <c r="E89" s="354"/>
      <c r="F89" s="354"/>
      <c r="G89" s="362" t="s">
        <v>41</v>
      </c>
      <c r="H89" s="363"/>
      <c r="I89" s="363"/>
      <c r="J89" s="363"/>
      <c r="K89" s="363"/>
      <c r="L89" s="363"/>
      <c r="M89" s="363"/>
      <c r="N89" s="363"/>
      <c r="O89" s="363"/>
      <c r="P89" s="363"/>
      <c r="Q89" s="363"/>
      <c r="R89" s="363"/>
      <c r="T89" s="364" t="s">
        <v>42</v>
      </c>
      <c r="U89" s="364"/>
      <c r="V89" s="364"/>
      <c r="W89" s="364"/>
      <c r="X89" s="354" t="s">
        <v>26</v>
      </c>
      <c r="Y89" s="354"/>
      <c r="Z89" s="354" t="s">
        <v>27</v>
      </c>
      <c r="AA89" s="354"/>
      <c r="AB89" s="354" t="s">
        <v>27</v>
      </c>
      <c r="AC89" s="354"/>
      <c r="AD89" s="354" t="s">
        <v>26</v>
      </c>
      <c r="AE89" s="354"/>
      <c r="AF89" s="176"/>
      <c r="AH89" s="110"/>
      <c r="AI89" s="111"/>
      <c r="AJ89" s="111"/>
      <c r="AK89" s="111"/>
      <c r="AL89" s="63"/>
      <c r="AM89" s="111"/>
      <c r="AN89" s="111"/>
      <c r="AO89" s="112"/>
      <c r="AP89" s="111"/>
      <c r="AQ89" s="111"/>
      <c r="AR89" s="111"/>
      <c r="AS89" s="111"/>
      <c r="AT89" s="113"/>
    </row>
    <row r="90" spans="2:46" ht="17.25" customHeight="1" x14ac:dyDescent="0.15">
      <c r="B90" s="20"/>
      <c r="C90" s="20"/>
      <c r="D90" s="354">
        <f>B75</f>
        <v>0</v>
      </c>
      <c r="E90" s="354"/>
      <c r="F90" s="354"/>
      <c r="G90" s="362" t="s">
        <v>114</v>
      </c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T90" s="364" t="s">
        <v>115</v>
      </c>
      <c r="U90" s="364"/>
      <c r="V90" s="364"/>
      <c r="W90" s="364"/>
      <c r="X90" s="354" t="s">
        <v>28</v>
      </c>
      <c r="Y90" s="354"/>
      <c r="Z90" s="354" t="s">
        <v>29</v>
      </c>
      <c r="AA90" s="354"/>
      <c r="AB90" s="354" t="s">
        <v>116</v>
      </c>
      <c r="AC90" s="354"/>
      <c r="AD90" s="354" t="s">
        <v>28</v>
      </c>
      <c r="AE90" s="354"/>
      <c r="AF90" s="176"/>
      <c r="AH90" s="107"/>
      <c r="AI90" s="227" t="s">
        <v>44</v>
      </c>
      <c r="AJ90" s="224" t="s">
        <v>45</v>
      </c>
      <c r="AK90" s="85"/>
      <c r="AL90" s="86" t="s">
        <v>46</v>
      </c>
      <c r="AM90" s="225"/>
      <c r="AN90" s="225"/>
      <c r="AO90" s="87"/>
      <c r="AP90" s="225"/>
      <c r="AQ90" s="226"/>
      <c r="AR90" s="107"/>
      <c r="AS90" s="45"/>
      <c r="AT90" s="89"/>
    </row>
    <row r="91" spans="2:46" ht="17.25" customHeight="1" x14ac:dyDescent="0.15">
      <c r="B91" s="20"/>
      <c r="C91" s="20"/>
      <c r="D91" s="354">
        <f>B75</f>
        <v>0</v>
      </c>
      <c r="E91" s="354"/>
      <c r="F91" s="354"/>
      <c r="G91" s="362" t="s">
        <v>117</v>
      </c>
      <c r="H91" s="363"/>
      <c r="I91" s="363"/>
      <c r="J91" s="363"/>
      <c r="K91" s="363"/>
      <c r="L91" s="363"/>
      <c r="M91" s="363"/>
      <c r="N91" s="363"/>
      <c r="O91" s="363"/>
      <c r="P91" s="363"/>
      <c r="Q91" s="363"/>
      <c r="R91" s="363"/>
      <c r="T91" s="364" t="s">
        <v>118</v>
      </c>
      <c r="U91" s="364"/>
      <c r="V91" s="364"/>
      <c r="W91" s="364"/>
      <c r="X91" s="354" t="s">
        <v>30</v>
      </c>
      <c r="Y91" s="354"/>
      <c r="Z91" s="354" t="s">
        <v>31</v>
      </c>
      <c r="AA91" s="354"/>
      <c r="AB91" s="354" t="s">
        <v>119</v>
      </c>
      <c r="AC91" s="354"/>
      <c r="AD91" s="354" t="s">
        <v>30</v>
      </c>
      <c r="AE91" s="354"/>
      <c r="AF91" s="176"/>
      <c r="AH91" s="107"/>
      <c r="AI91" s="88" t="str">
        <f>Y75</f>
        <v/>
      </c>
      <c r="AJ91" s="66" t="b">
        <f>IF(AI91=1,1,IF(AI91=2,3,IF(AI91=3,5)))</f>
        <v>0</v>
      </c>
      <c r="AK91" s="64">
        <f>AJ91+1</f>
        <v>1</v>
      </c>
      <c r="AL91" s="159">
        <f>H94</f>
        <v>0</v>
      </c>
      <c r="AM91" s="160"/>
      <c r="AN91" s="154" t="str">
        <f>IF(K94="","",IF(K94+L94&gt;O94+N94,AJ91,AK91))</f>
        <v/>
      </c>
      <c r="AO91" s="81" t="str">
        <f>IF(K94="","",IF(K94+L94&lt;O94+N94,AJ91,AK91))</f>
        <v/>
      </c>
      <c r="AP91" s="63" t="str">
        <f>P94</f>
        <v/>
      </c>
      <c r="AQ91" s="89"/>
      <c r="AR91" s="107"/>
      <c r="AS91" s="45"/>
      <c r="AT91" s="89"/>
    </row>
    <row r="92" spans="2:46" ht="12" customHeight="1" thickBot="1" x14ac:dyDescent="0.2">
      <c r="B92" s="20"/>
      <c r="C92" s="20"/>
      <c r="D92" s="176"/>
      <c r="E92" s="176"/>
      <c r="F92" s="176"/>
      <c r="G92" s="191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T92" s="179"/>
      <c r="U92" s="179"/>
      <c r="V92" s="179"/>
      <c r="W92" s="179"/>
      <c r="X92" s="176"/>
      <c r="Y92" s="176"/>
      <c r="Z92" s="176"/>
      <c r="AA92" s="176"/>
      <c r="AB92" s="176"/>
      <c r="AC92" s="176"/>
      <c r="AD92" s="176"/>
      <c r="AE92" s="176"/>
      <c r="AF92" s="176"/>
      <c r="AH92" s="107"/>
      <c r="AI92" s="234" t="b">
        <f>IF(AI91=2,3,IF(AI91=1,3,IF(AI91=3,2)))</f>
        <v>0</v>
      </c>
      <c r="AJ92" s="75" t="b">
        <f>IF(AI92=1,1,IF(AI92=2,3,IF(AI92=3,5)))</f>
        <v>0</v>
      </c>
      <c r="AK92" s="48">
        <f>AJ92+1</f>
        <v>1</v>
      </c>
      <c r="AL92" s="161" t="str">
        <f>H95</f>
        <v/>
      </c>
      <c r="AM92" s="162"/>
      <c r="AN92" s="155" t="str">
        <f>IF(K95="","",IF(K95+L95&gt;O95+N95,AJ92,AK92))</f>
        <v/>
      </c>
      <c r="AO92" s="82" t="str">
        <f>IF(K95="","",IF(K95+L95&lt;O95+N95,AJ92,AK92))</f>
        <v/>
      </c>
      <c r="AP92" s="76" t="str">
        <f>P95</f>
        <v/>
      </c>
      <c r="AQ92" s="233"/>
      <c r="AR92" s="107"/>
      <c r="AS92" s="45"/>
      <c r="AT92" s="89"/>
    </row>
    <row r="93" spans="2:46" ht="20.100000000000001" customHeight="1" thickBot="1" x14ac:dyDescent="0.2">
      <c r="B93" s="184" t="s">
        <v>12</v>
      </c>
      <c r="C93" s="272" t="s">
        <v>13</v>
      </c>
      <c r="D93" s="272"/>
      <c r="E93" s="272"/>
      <c r="F93" s="272"/>
      <c r="G93" s="272"/>
      <c r="H93" s="272" t="s">
        <v>14</v>
      </c>
      <c r="I93" s="272"/>
      <c r="J93" s="272"/>
      <c r="K93" s="272" t="s">
        <v>15</v>
      </c>
      <c r="L93" s="272"/>
      <c r="M93" s="272"/>
      <c r="N93" s="272"/>
      <c r="O93" s="272"/>
      <c r="P93" s="272" t="s">
        <v>14</v>
      </c>
      <c r="Q93" s="272"/>
      <c r="R93" s="308"/>
      <c r="S93" s="1"/>
      <c r="T93" s="309" t="s">
        <v>18</v>
      </c>
      <c r="U93" s="272"/>
      <c r="V93" s="272"/>
      <c r="W93" s="272" t="s">
        <v>19</v>
      </c>
      <c r="X93" s="272"/>
      <c r="Y93" s="272"/>
      <c r="Z93" s="272" t="s">
        <v>19</v>
      </c>
      <c r="AA93" s="272"/>
      <c r="AB93" s="273"/>
      <c r="AC93" s="272" t="s">
        <v>20</v>
      </c>
      <c r="AD93" s="272"/>
      <c r="AE93" s="308"/>
      <c r="AF93" s="4"/>
      <c r="AH93" s="107"/>
      <c r="AI93" s="91" t="b">
        <f>IF(AI91=2,1,IF(AI91=1,2,IF(AI91=3,1)))</f>
        <v>0</v>
      </c>
      <c r="AJ93" s="67" t="b">
        <f>IF(AI93=1,1,IF(AI93=2,3,IF(AI93=3,5)))</f>
        <v>0</v>
      </c>
      <c r="AK93" s="65">
        <f>AJ93+1</f>
        <v>1</v>
      </c>
      <c r="AL93" s="163" t="str">
        <f>H96</f>
        <v/>
      </c>
      <c r="AM93" s="164"/>
      <c r="AN93" s="156" t="str">
        <f>IF(K96="","",IF(K96+L96&gt;O96+N96,AJ93,AK93))</f>
        <v/>
      </c>
      <c r="AO93" s="83" t="str">
        <f>IF(K96="","",IF(K96+L96&lt;O96+N96,AJ93,AK93))</f>
        <v/>
      </c>
      <c r="AP93" s="74" t="str">
        <f>P96</f>
        <v/>
      </c>
      <c r="AQ93" s="92"/>
      <c r="AR93" s="107"/>
      <c r="AS93" s="45"/>
      <c r="AT93" s="89"/>
    </row>
    <row r="94" spans="2:46" ht="20.100000000000001" customHeight="1" x14ac:dyDescent="0.15">
      <c r="B94" s="187" t="s">
        <v>32</v>
      </c>
      <c r="C94" s="351">
        <v>0.54166666666666663</v>
      </c>
      <c r="D94" s="352"/>
      <c r="E94" s="193" t="s">
        <v>3</v>
      </c>
      <c r="F94" s="353">
        <v>0.56597222222222221</v>
      </c>
      <c r="G94" s="351"/>
      <c r="H94" s="347">
        <f>B75</f>
        <v>0</v>
      </c>
      <c r="I94" s="334"/>
      <c r="J94" s="348"/>
      <c r="K94" s="247"/>
      <c r="L94" s="248"/>
      <c r="M94" s="248" t="str">
        <f>IF(K94="","-",IF(K94=O94,"PK","-"))</f>
        <v>-</v>
      </c>
      <c r="N94" s="248"/>
      <c r="O94" s="249"/>
      <c r="P94" s="347" t="str">
        <f>IF(Y70="","",INDEX(B70:B72,MATCH(AI91,Y70:Y72,0),1))</f>
        <v/>
      </c>
      <c r="Q94" s="334"/>
      <c r="R94" s="335"/>
      <c r="S94" s="3"/>
      <c r="T94" s="304" t="str">
        <f>AK86</f>
        <v/>
      </c>
      <c r="U94" s="305"/>
      <c r="V94" s="305"/>
      <c r="W94" s="305" t="str">
        <f>AN86</f>
        <v/>
      </c>
      <c r="X94" s="305"/>
      <c r="Y94" s="305"/>
      <c r="Z94" s="305" t="str">
        <f>W94</f>
        <v/>
      </c>
      <c r="AA94" s="305"/>
      <c r="AB94" s="305"/>
      <c r="AC94" s="305" t="str">
        <f>T94</f>
        <v/>
      </c>
      <c r="AD94" s="305"/>
      <c r="AE94" s="306"/>
      <c r="AF94" s="6"/>
      <c r="AH94" s="93"/>
      <c r="AI94" s="93"/>
      <c r="AJ94" s="94"/>
      <c r="AK94" s="94"/>
      <c r="AL94" s="161" t="str">
        <f>AP91</f>
        <v/>
      </c>
      <c r="AM94" s="165"/>
      <c r="AN94" s="157" t="str">
        <f>AO91</f>
        <v/>
      </c>
      <c r="AO94" s="63"/>
      <c r="AP94" s="94"/>
      <c r="AQ94" s="95"/>
      <c r="AR94" s="93"/>
      <c r="AS94" s="94"/>
      <c r="AT94" s="95"/>
    </row>
    <row r="95" spans="2:46" ht="20.100000000000001" customHeight="1" x14ac:dyDescent="0.15">
      <c r="B95" s="177" t="s">
        <v>33</v>
      </c>
      <c r="C95" s="359">
        <v>0.56944444444444442</v>
      </c>
      <c r="D95" s="360"/>
      <c r="E95" s="185" t="s">
        <v>3</v>
      </c>
      <c r="F95" s="361">
        <v>0.59375</v>
      </c>
      <c r="G95" s="359"/>
      <c r="H95" s="345" t="str">
        <f>IF(Y75="","",INDEX(B75:B77,MATCH(AI92,Y75:Y77,0),1))</f>
        <v/>
      </c>
      <c r="I95" s="340"/>
      <c r="J95" s="346"/>
      <c r="K95" s="18"/>
      <c r="L95" s="246"/>
      <c r="M95" s="246" t="str">
        <f>IF(K95="","-",IF(K95=O95,"PK","-"))</f>
        <v>-</v>
      </c>
      <c r="N95" s="246"/>
      <c r="O95" s="8"/>
      <c r="P95" s="345" t="str">
        <f>IF(Y70="","",INDEX(B70:B72,MATCH(AI92,Y70:Y72,0),1))</f>
        <v/>
      </c>
      <c r="Q95" s="340"/>
      <c r="R95" s="341"/>
      <c r="S95" s="3"/>
      <c r="T95" s="295" t="str">
        <f>AK87</f>
        <v/>
      </c>
      <c r="U95" s="296"/>
      <c r="V95" s="296"/>
      <c r="W95" s="296" t="str">
        <f>AN87</f>
        <v/>
      </c>
      <c r="X95" s="296"/>
      <c r="Y95" s="296"/>
      <c r="Z95" s="296" t="str">
        <f>W95</f>
        <v/>
      </c>
      <c r="AA95" s="296"/>
      <c r="AB95" s="296"/>
      <c r="AC95" s="296" t="str">
        <f>T95</f>
        <v/>
      </c>
      <c r="AD95" s="296"/>
      <c r="AE95" s="297"/>
      <c r="AF95" s="6"/>
      <c r="AH95" s="96"/>
      <c r="AI95" s="96"/>
      <c r="AJ95" s="97"/>
      <c r="AK95" s="97"/>
      <c r="AL95" s="161" t="str">
        <f>AP92</f>
        <v/>
      </c>
      <c r="AM95" s="166"/>
      <c r="AN95" s="157" t="str">
        <f>AO92</f>
        <v/>
      </c>
      <c r="AO95" s="98"/>
      <c r="AP95" s="97"/>
      <c r="AQ95" s="99"/>
      <c r="AR95" s="96"/>
      <c r="AS95" s="97"/>
      <c r="AT95" s="99"/>
    </row>
    <row r="96" spans="2:46" ht="20.100000000000001" customHeight="1" thickBot="1" x14ac:dyDescent="0.2">
      <c r="B96" s="188" t="s">
        <v>34</v>
      </c>
      <c r="C96" s="356">
        <v>0.59722222222222199</v>
      </c>
      <c r="D96" s="357"/>
      <c r="E96" s="186" t="s">
        <v>3</v>
      </c>
      <c r="F96" s="358">
        <v>0.62152777777777801</v>
      </c>
      <c r="G96" s="356"/>
      <c r="H96" s="349" t="str">
        <f>IF(Y75="","",INDEX(B75:B77,MATCH(AI93,Y75:Y77,0),1))</f>
        <v/>
      </c>
      <c r="I96" s="343"/>
      <c r="J96" s="350"/>
      <c r="K96" s="11"/>
      <c r="L96" s="9"/>
      <c r="M96" s="9" t="str">
        <f>IF(K96="","-",IF(K96=O96,"PK","-"))</f>
        <v>-</v>
      </c>
      <c r="N96" s="9"/>
      <c r="O96" s="10"/>
      <c r="P96" s="349" t="str">
        <f>IF(Y70="","",INDEX(B70:B72,MATCH(AI93,Y70:Y72,0),1))</f>
        <v/>
      </c>
      <c r="Q96" s="343"/>
      <c r="R96" s="344"/>
      <c r="S96" s="3"/>
      <c r="T96" s="326" t="str">
        <f>AK88</f>
        <v/>
      </c>
      <c r="U96" s="317"/>
      <c r="V96" s="317"/>
      <c r="W96" s="317" t="str">
        <f>AN88</f>
        <v/>
      </c>
      <c r="X96" s="317"/>
      <c r="Y96" s="317"/>
      <c r="Z96" s="317" t="str">
        <f>W96</f>
        <v/>
      </c>
      <c r="AA96" s="317"/>
      <c r="AB96" s="317"/>
      <c r="AC96" s="317" t="str">
        <f>T96</f>
        <v/>
      </c>
      <c r="AD96" s="317"/>
      <c r="AE96" s="318"/>
      <c r="AF96" s="6"/>
      <c r="AH96" s="100"/>
      <c r="AI96" s="100"/>
      <c r="AJ96" s="101"/>
      <c r="AK96" s="101"/>
      <c r="AL96" s="167" t="str">
        <f>AP93</f>
        <v/>
      </c>
      <c r="AM96" s="168"/>
      <c r="AN96" s="158" t="str">
        <f>AO93</f>
        <v/>
      </c>
      <c r="AO96" s="102"/>
      <c r="AP96" s="101"/>
      <c r="AQ96" s="103"/>
      <c r="AR96" s="100"/>
      <c r="AS96" s="101"/>
      <c r="AT96" s="103"/>
    </row>
    <row r="97" spans="1:46" ht="18.75" x14ac:dyDescent="0.15">
      <c r="A97" s="415" t="s">
        <v>65</v>
      </c>
      <c r="B97" s="415"/>
      <c r="C97" s="415"/>
      <c r="D97" s="415"/>
      <c r="E97" s="415"/>
      <c r="F97" s="415"/>
      <c r="G97" s="415"/>
      <c r="H97" s="415"/>
      <c r="I97" s="415"/>
      <c r="J97" s="415"/>
      <c r="K97" s="415"/>
      <c r="L97" s="415"/>
      <c r="M97" s="415"/>
      <c r="N97" s="415"/>
      <c r="O97" s="415"/>
      <c r="P97" s="415"/>
      <c r="Q97" s="415"/>
      <c r="R97" s="415"/>
      <c r="S97" s="415"/>
      <c r="T97" s="415"/>
      <c r="U97" s="415"/>
      <c r="V97" s="415"/>
      <c r="W97" s="415"/>
      <c r="X97" s="415"/>
      <c r="Y97" s="415"/>
      <c r="Z97" s="415"/>
      <c r="AA97" s="415"/>
      <c r="AB97" s="415"/>
      <c r="AC97" s="415"/>
      <c r="AD97" s="415"/>
      <c r="AE97" s="415"/>
      <c r="AF97" s="415"/>
    </row>
    <row r="98" spans="1:46" ht="18.75" customHeight="1" x14ac:dyDescent="0.15">
      <c r="A98" s="3"/>
      <c r="B98" s="3"/>
      <c r="C98" s="3"/>
      <c r="D98" s="3"/>
      <c r="E98" s="189"/>
      <c r="F98" s="416" t="s">
        <v>125</v>
      </c>
      <c r="G98" s="416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  <c r="T98" s="416"/>
      <c r="U98" s="416"/>
      <c r="V98" s="416"/>
      <c r="W98" s="416"/>
      <c r="X98" s="417" t="s">
        <v>126</v>
      </c>
      <c r="Y98" s="417"/>
      <c r="Z98" s="417"/>
      <c r="AA98" s="417"/>
      <c r="AB98" s="417"/>
      <c r="AC98" s="417"/>
      <c r="AD98" s="416" t="s">
        <v>120</v>
      </c>
      <c r="AE98" s="416"/>
      <c r="AF98" s="416"/>
    </row>
    <row r="99" spans="1:46" ht="12" customHeight="1" x14ac:dyDescent="0.1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</row>
    <row r="100" spans="1:46" ht="20.100000000000001" customHeight="1" thickBot="1" x14ac:dyDescent="0.2">
      <c r="A100" s="30"/>
      <c r="B100" s="355" t="s">
        <v>64</v>
      </c>
      <c r="C100" s="355"/>
      <c r="D100" s="355"/>
      <c r="E100" s="355"/>
      <c r="F100" s="355"/>
      <c r="G100" s="31"/>
      <c r="H100" s="31"/>
      <c r="I100" s="31"/>
      <c r="J100" s="31"/>
      <c r="K100" s="31"/>
      <c r="L100" s="31"/>
      <c r="M100" s="31"/>
      <c r="N100" s="31"/>
      <c r="O100" s="31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5"/>
      <c r="AC100" s="5"/>
      <c r="AD100" s="2"/>
      <c r="AE100" s="2"/>
      <c r="AF100" s="2"/>
      <c r="AH100" s="114" t="s">
        <v>47</v>
      </c>
      <c r="AI100" s="43"/>
      <c r="AJ100" s="43"/>
      <c r="AK100" s="43"/>
      <c r="AL100" s="43"/>
      <c r="AM100" s="43"/>
      <c r="AN100" s="43"/>
      <c r="AO100" s="77"/>
      <c r="AP100" s="43"/>
      <c r="AQ100" s="43"/>
      <c r="AR100" s="43"/>
      <c r="AS100" s="43"/>
      <c r="AT100" s="43"/>
    </row>
    <row r="101" spans="1:46" ht="20.100000000000001" customHeight="1" thickBot="1" x14ac:dyDescent="0.2">
      <c r="A101" s="30"/>
      <c r="B101" s="400" t="s">
        <v>16</v>
      </c>
      <c r="C101" s="401"/>
      <c r="D101" s="402"/>
      <c r="E101" s="403">
        <f>B102</f>
        <v>0</v>
      </c>
      <c r="F101" s="404"/>
      <c r="G101" s="404"/>
      <c r="H101" s="404">
        <f>B103</f>
        <v>0</v>
      </c>
      <c r="I101" s="404"/>
      <c r="J101" s="404"/>
      <c r="K101" s="404">
        <f>B104</f>
        <v>0</v>
      </c>
      <c r="L101" s="404"/>
      <c r="M101" s="404"/>
      <c r="N101" s="405"/>
      <c r="O101" s="405"/>
      <c r="P101" s="309" t="s">
        <v>8</v>
      </c>
      <c r="Q101" s="272"/>
      <c r="R101" s="272"/>
      <c r="S101" s="272" t="s">
        <v>9</v>
      </c>
      <c r="T101" s="272"/>
      <c r="U101" s="272"/>
      <c r="V101" s="272" t="s">
        <v>10</v>
      </c>
      <c r="W101" s="272"/>
      <c r="X101" s="308"/>
      <c r="Y101" s="271" t="s">
        <v>11</v>
      </c>
      <c r="Z101" s="272"/>
      <c r="AA101" s="308"/>
      <c r="AH101" s="104"/>
      <c r="AI101" s="60" t="s">
        <v>53</v>
      </c>
      <c r="AJ101" s="50">
        <v>1</v>
      </c>
      <c r="AK101" s="51">
        <v>2</v>
      </c>
      <c r="AL101" s="52">
        <v>3</v>
      </c>
      <c r="AM101" s="52" t="s">
        <v>43</v>
      </c>
      <c r="AN101" s="105"/>
      <c r="AO101" s="116" t="s">
        <v>48</v>
      </c>
      <c r="AP101" s="117" t="s">
        <v>49</v>
      </c>
      <c r="AQ101" s="117" t="s">
        <v>50</v>
      </c>
      <c r="AR101" s="117" t="s">
        <v>62</v>
      </c>
      <c r="AS101" s="118" t="s">
        <v>63</v>
      </c>
      <c r="AT101" s="119" t="s">
        <v>51</v>
      </c>
    </row>
    <row r="102" spans="1:46" ht="20.100000000000001" customHeight="1" thickTop="1" x14ac:dyDescent="0.15">
      <c r="A102" s="32" t="s">
        <v>174</v>
      </c>
      <c r="B102" s="411"/>
      <c r="C102" s="412"/>
      <c r="D102" s="413"/>
      <c r="E102" s="22"/>
      <c r="F102" s="23"/>
      <c r="G102" s="24"/>
      <c r="H102" s="33" t="str">
        <f>IF(K112="","",K112)</f>
        <v/>
      </c>
      <c r="I102" s="21" t="s">
        <v>2</v>
      </c>
      <c r="J102" s="34" t="str">
        <f>IF(O112="","",O112)</f>
        <v/>
      </c>
      <c r="K102" s="33" t="str">
        <f>IF(K114="","",K114)</f>
        <v/>
      </c>
      <c r="L102" s="21"/>
      <c r="M102" s="21" t="s">
        <v>2</v>
      </c>
      <c r="N102" s="21"/>
      <c r="O102" s="21" t="str">
        <f>IF(O114="","",O114)</f>
        <v/>
      </c>
      <c r="P102" s="414" t="str">
        <f>AM102</f>
        <v/>
      </c>
      <c r="Q102" s="398"/>
      <c r="R102" s="398"/>
      <c r="S102" s="393" t="str">
        <f>IF(H102="","",((H102+K102)-(J102+O102)))</f>
        <v/>
      </c>
      <c r="T102" s="393"/>
      <c r="U102" s="393"/>
      <c r="V102" s="393" t="str">
        <f>IF(H102="","",(H102+K102))</f>
        <v/>
      </c>
      <c r="W102" s="393"/>
      <c r="X102" s="394"/>
      <c r="Y102" s="397" t="str">
        <f>IF(AT102="","",RANK(AT102,AT102:AT104,0))</f>
        <v/>
      </c>
      <c r="Z102" s="398"/>
      <c r="AA102" s="399"/>
      <c r="AB102" s="3"/>
      <c r="AC102" s="410" t="s">
        <v>187</v>
      </c>
      <c r="AD102" s="410"/>
      <c r="AE102" s="410"/>
      <c r="AF102" s="410"/>
      <c r="AH102" s="106"/>
      <c r="AI102" s="53">
        <v>1</v>
      </c>
      <c r="AJ102" s="150"/>
      <c r="AK102" s="49">
        <f>IF(H102="",0,IF(H102&gt;J102,3,IF(H102&lt;J102,0,IF(H102=J102,1))))</f>
        <v>0</v>
      </c>
      <c r="AL102" s="54">
        <f>IF(K102="",0,IF(K102&gt;O102,3,IF(K102&lt;O102,0,IF(K102=O102,1,""))))</f>
        <v>0</v>
      </c>
      <c r="AM102" s="54" t="str">
        <f>IF(H102="","",AJ102+AK102+AL102)</f>
        <v/>
      </c>
      <c r="AN102" s="45"/>
      <c r="AO102" s="120" t="str">
        <f>IF(P102="","",RANK(P102,P102:R104,0))</f>
        <v/>
      </c>
      <c r="AP102" s="121" t="str">
        <f>IF(S102="","",RANK(S102,S102:U104,0))</f>
        <v/>
      </c>
      <c r="AQ102" s="121" t="str">
        <f>IF(V102="","",RANK(V102,V102:X104,0))</f>
        <v/>
      </c>
      <c r="AR102" s="121" t="str">
        <f>IF(P102="","",(P102*2)+S102+(V102*0.1)+(AQ102*0.001))</f>
        <v/>
      </c>
      <c r="AS102" s="122">
        <f>IF(L112&gt;N112,1,IF(L112&lt;N112,N913))+IF(L114&gt;N114,1,IF(L114&lt;N114,0))</f>
        <v>0</v>
      </c>
      <c r="AT102" s="123" t="str">
        <f>IF(P102="","",(P102*2)+S102+(V102*0.1)+(AS102*0.001))</f>
        <v/>
      </c>
    </row>
    <row r="103" spans="1:46" ht="20.100000000000001" customHeight="1" x14ac:dyDescent="0.15">
      <c r="A103" s="35" t="s">
        <v>175</v>
      </c>
      <c r="B103" s="380"/>
      <c r="C103" s="381"/>
      <c r="D103" s="382"/>
      <c r="E103" s="7" t="str">
        <f>J102</f>
        <v/>
      </c>
      <c r="F103" s="7" t="s">
        <v>2</v>
      </c>
      <c r="G103" s="8" t="str">
        <f>H102</f>
        <v/>
      </c>
      <c r="H103" s="25"/>
      <c r="I103" s="26"/>
      <c r="J103" s="27"/>
      <c r="K103" s="18" t="str">
        <f>IF(K116="","",K116)</f>
        <v/>
      </c>
      <c r="L103" s="7"/>
      <c r="M103" s="7" t="s">
        <v>2</v>
      </c>
      <c r="N103" s="7"/>
      <c r="O103" s="7" t="str">
        <f>IF(O116="","",O116)</f>
        <v/>
      </c>
      <c r="P103" s="383" t="str">
        <f>AM103</f>
        <v/>
      </c>
      <c r="Q103" s="384"/>
      <c r="R103" s="384"/>
      <c r="S103" s="385" t="str">
        <f>IF(E103="","",((E103+K103)-(G103+O103)))</f>
        <v/>
      </c>
      <c r="T103" s="385"/>
      <c r="U103" s="385"/>
      <c r="V103" s="385" t="str">
        <f>IF(E103="","",(E103+K103))</f>
        <v/>
      </c>
      <c r="W103" s="385"/>
      <c r="X103" s="386"/>
      <c r="Y103" s="387" t="str">
        <f>IF(AT103="","",RANK(AT103,AT102:AT104,0))</f>
        <v/>
      </c>
      <c r="Z103" s="384"/>
      <c r="AA103" s="388"/>
      <c r="AB103" s="3"/>
      <c r="AC103" s="178" t="s">
        <v>40</v>
      </c>
      <c r="AD103" s="389" t="str">
        <f>IF(AN123="","",INDEX($AL123:$AL128,MATCH(AH103,$AN123:$AN128,0),1))</f>
        <v/>
      </c>
      <c r="AE103" s="390"/>
      <c r="AF103" s="391"/>
      <c r="AH103" s="106">
        <v>1</v>
      </c>
      <c r="AI103" s="55">
        <v>2</v>
      </c>
      <c r="AJ103" s="48">
        <f>IF(E103="",0,IF(E103&gt;G103,3,IF(E103&lt;G103,0,IF(E103=G103,1))))</f>
        <v>0</v>
      </c>
      <c r="AK103" s="151"/>
      <c r="AL103" s="236">
        <f>IF(K103="",0,IF(K103&gt;O103,3,IF(K103&lt;O103,0,IF(K103=O103,1))))</f>
        <v>0</v>
      </c>
      <c r="AM103" s="236" t="str">
        <f>IF(E103="","",AJ103+AK103+AL103)</f>
        <v/>
      </c>
      <c r="AN103" s="45"/>
      <c r="AO103" s="234" t="str">
        <f>IF(P103="","",RANK(P103,P102:R104,0))</f>
        <v/>
      </c>
      <c r="AP103" s="235" t="str">
        <f>IF(S103="","",RANK(S103,S102:U104,0))</f>
        <v/>
      </c>
      <c r="AQ103" s="235" t="str">
        <f>IF(V103="","",RANK(V103,V102:X104,0))</f>
        <v/>
      </c>
      <c r="AR103" s="235" t="str">
        <f>IF(P103="","",(P103*2)+S103+(V103*0.1)+(AQ103*0.001))</f>
        <v/>
      </c>
      <c r="AS103" s="71">
        <f>IF(N112&gt;L112,1,IF(N112&lt;L112,0))+IF(L116&gt;N116,1,IF(L116&lt;N116,0))</f>
        <v>0</v>
      </c>
      <c r="AT103" s="124" t="str">
        <f>IF(P103="","",(P103*2)+S103+(V103*0.1)+(AS103*0.001))</f>
        <v/>
      </c>
    </row>
    <row r="104" spans="1:46" ht="20.100000000000001" customHeight="1" thickBot="1" x14ac:dyDescent="0.2">
      <c r="A104" s="36" t="s">
        <v>176</v>
      </c>
      <c r="B104" s="371"/>
      <c r="C104" s="372"/>
      <c r="D104" s="373"/>
      <c r="E104" s="9" t="str">
        <f>O102</f>
        <v/>
      </c>
      <c r="F104" s="9" t="s">
        <v>2</v>
      </c>
      <c r="G104" s="10" t="str">
        <f>K102</f>
        <v/>
      </c>
      <c r="H104" s="11" t="str">
        <f>O103</f>
        <v/>
      </c>
      <c r="I104" s="9" t="s">
        <v>2</v>
      </c>
      <c r="J104" s="10" t="str">
        <f>K103</f>
        <v/>
      </c>
      <c r="K104" s="28"/>
      <c r="L104" s="29"/>
      <c r="M104" s="29"/>
      <c r="N104" s="29"/>
      <c r="O104" s="29"/>
      <c r="P104" s="374" t="str">
        <f>AM104</f>
        <v/>
      </c>
      <c r="Q104" s="375"/>
      <c r="R104" s="375"/>
      <c r="S104" s="376" t="str">
        <f>IF(E104="","",((E104+H104)-(G104+J104)))</f>
        <v/>
      </c>
      <c r="T104" s="376"/>
      <c r="U104" s="376"/>
      <c r="V104" s="376" t="str">
        <f>IF(E104="","",(E104+H104))</f>
        <v/>
      </c>
      <c r="W104" s="376"/>
      <c r="X104" s="377"/>
      <c r="Y104" s="378" t="str">
        <f>IF(AT104="","",RANK(AT104,AT102:AT104,0))</f>
        <v/>
      </c>
      <c r="Z104" s="375"/>
      <c r="AA104" s="379"/>
      <c r="AB104" s="3"/>
      <c r="AC104" s="178" t="s">
        <v>35</v>
      </c>
      <c r="AD104" s="389" t="str">
        <f>IF(AN123="","",INDEX($AL123:$AL128,MATCH(AH104,$AN123:$AN128,0),1))</f>
        <v/>
      </c>
      <c r="AE104" s="390"/>
      <c r="AF104" s="391"/>
      <c r="AH104" s="106">
        <v>2</v>
      </c>
      <c r="AI104" s="57">
        <v>3</v>
      </c>
      <c r="AJ104" s="231">
        <f>IF(E104="",0,IF(E104&gt;G104,3,IF(E104&lt;G104,0,IF(E104=G104,1))))</f>
        <v>0</v>
      </c>
      <c r="AK104" s="228">
        <f>IF(H104="",0,IF(H104&gt;J104,3,IF(H104&lt;J104,0,IF(H104=J104,1))))</f>
        <v>0</v>
      </c>
      <c r="AL104" s="152"/>
      <c r="AM104" s="229" t="str">
        <f>IF(E104="","",AJ104+AK104+AL104)</f>
        <v/>
      </c>
      <c r="AN104" s="45"/>
      <c r="AO104" s="232" t="str">
        <f>IF(P104="","",RANK(P104,P102:R104,0))</f>
        <v/>
      </c>
      <c r="AP104" s="228" t="str">
        <f>IF(S104="","",RANK(S104,S102:U104,0))</f>
        <v/>
      </c>
      <c r="AQ104" s="228" t="str">
        <f>IF(V104="","",RANK(V104,V102:X104,0))</f>
        <v/>
      </c>
      <c r="AR104" s="228" t="str">
        <f>IF(P104="","",(P104*2)+S104+(V104*0.1)+(AQ104*0.001))</f>
        <v/>
      </c>
      <c r="AS104" s="230">
        <f>IF(N114&gt;L114,1,IF(N114&lt;L114,0))+IF(N116&gt;L116,1,IF(N116&lt;L116,0))</f>
        <v>0</v>
      </c>
      <c r="AT104" s="126" t="str">
        <f>IF(P104="","",(P104*2)+S104+(V104*0.1)+(AS104*0.001))</f>
        <v/>
      </c>
    </row>
    <row r="105" spans="1:46" ht="20.100000000000001" customHeight="1" thickBot="1" x14ac:dyDescent="0.2">
      <c r="A105" s="30"/>
      <c r="B105" s="30"/>
      <c r="C105" s="30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"/>
      <c r="AC105" s="178" t="s">
        <v>36</v>
      </c>
      <c r="AD105" s="389" t="str">
        <f>IF(AN123="","",INDEX($AL123:$AL128,MATCH(AH105,$AN123:$AN128,0),1))</f>
        <v/>
      </c>
      <c r="AE105" s="390"/>
      <c r="AF105" s="391"/>
      <c r="AH105" s="106">
        <v>3</v>
      </c>
      <c r="AI105" s="44"/>
      <c r="AJ105" s="44"/>
      <c r="AK105" s="44"/>
      <c r="AL105" s="44"/>
      <c r="AM105" s="44"/>
      <c r="AN105" s="44"/>
      <c r="AO105" s="80"/>
      <c r="AP105" s="44"/>
      <c r="AQ105" s="44"/>
      <c r="AR105" s="44"/>
      <c r="AS105" s="44"/>
      <c r="AT105" s="127"/>
    </row>
    <row r="106" spans="1:46" ht="20.100000000000001" customHeight="1" thickBot="1" x14ac:dyDescent="0.2">
      <c r="A106" s="30"/>
      <c r="B106" s="400" t="s">
        <v>17</v>
      </c>
      <c r="C106" s="401"/>
      <c r="D106" s="402"/>
      <c r="E106" s="403">
        <f>B107</f>
        <v>0</v>
      </c>
      <c r="F106" s="404"/>
      <c r="G106" s="404"/>
      <c r="H106" s="404">
        <f>B108</f>
        <v>0</v>
      </c>
      <c r="I106" s="404"/>
      <c r="J106" s="404"/>
      <c r="K106" s="404">
        <f>B109</f>
        <v>0</v>
      </c>
      <c r="L106" s="404"/>
      <c r="M106" s="404"/>
      <c r="N106" s="405"/>
      <c r="O106" s="405"/>
      <c r="P106" s="406" t="s">
        <v>8</v>
      </c>
      <c r="Q106" s="407"/>
      <c r="R106" s="407"/>
      <c r="S106" s="407" t="s">
        <v>9</v>
      </c>
      <c r="T106" s="407"/>
      <c r="U106" s="407"/>
      <c r="V106" s="407" t="s">
        <v>10</v>
      </c>
      <c r="W106" s="407"/>
      <c r="X106" s="408"/>
      <c r="Y106" s="409" t="s">
        <v>11</v>
      </c>
      <c r="Z106" s="407"/>
      <c r="AA106" s="408"/>
      <c r="AB106" s="3"/>
      <c r="AC106" s="178" t="s">
        <v>37</v>
      </c>
      <c r="AD106" s="389" t="str">
        <f>IF(AN123="","",INDEX($AL123:$AL128,MATCH(AH106,$AN123:$AN128,0),1))</f>
        <v/>
      </c>
      <c r="AE106" s="390"/>
      <c r="AF106" s="391"/>
      <c r="AH106" s="106">
        <v>4</v>
      </c>
      <c r="AI106" s="60" t="s">
        <v>52</v>
      </c>
      <c r="AJ106" s="50">
        <v>1</v>
      </c>
      <c r="AK106" s="51">
        <v>2</v>
      </c>
      <c r="AL106" s="52">
        <v>3</v>
      </c>
      <c r="AM106" s="52" t="s">
        <v>43</v>
      </c>
      <c r="AN106" s="61"/>
      <c r="AO106" s="116" t="s">
        <v>48</v>
      </c>
      <c r="AP106" s="117" t="s">
        <v>49</v>
      </c>
      <c r="AQ106" s="117" t="s">
        <v>50</v>
      </c>
      <c r="AR106" s="117" t="s">
        <v>62</v>
      </c>
      <c r="AS106" s="118" t="s">
        <v>63</v>
      </c>
      <c r="AT106" s="119" t="s">
        <v>51</v>
      </c>
    </row>
    <row r="107" spans="1:46" ht="20.100000000000001" customHeight="1" thickTop="1" x14ac:dyDescent="0.15">
      <c r="A107" s="32" t="s">
        <v>177</v>
      </c>
      <c r="B107" s="392"/>
      <c r="C107" s="393"/>
      <c r="D107" s="394"/>
      <c r="E107" s="22"/>
      <c r="F107" s="23"/>
      <c r="G107" s="24"/>
      <c r="H107" s="33" t="str">
        <f>IF(K113="","",K113)</f>
        <v/>
      </c>
      <c r="I107" s="21" t="s">
        <v>2</v>
      </c>
      <c r="J107" s="34" t="str">
        <f>IF(O113="","",O113)</f>
        <v/>
      </c>
      <c r="K107" s="33" t="str">
        <f>IF(K115="","",K115)</f>
        <v/>
      </c>
      <c r="L107" s="21"/>
      <c r="M107" s="21" t="s">
        <v>2</v>
      </c>
      <c r="N107" s="21"/>
      <c r="O107" s="21" t="str">
        <f>IF(O115="","",O115)</f>
        <v/>
      </c>
      <c r="P107" s="395" t="str">
        <f>AM107</f>
        <v/>
      </c>
      <c r="Q107" s="396"/>
      <c r="R107" s="396"/>
      <c r="S107" s="393" t="str">
        <f>IF(H107="","",((H107+K107)-(J107+O107)))</f>
        <v/>
      </c>
      <c r="T107" s="393"/>
      <c r="U107" s="393"/>
      <c r="V107" s="393" t="str">
        <f>IF(H107="","",(H107+K107))</f>
        <v/>
      </c>
      <c r="W107" s="393"/>
      <c r="X107" s="394"/>
      <c r="Y107" s="397" t="str">
        <f>IF(AT107="","",RANK(AT107,AT107:AT109,0))</f>
        <v/>
      </c>
      <c r="Z107" s="398"/>
      <c r="AA107" s="399"/>
      <c r="AB107" s="3"/>
      <c r="AC107" s="178" t="s">
        <v>38</v>
      </c>
      <c r="AD107" s="389" t="str">
        <f>IF(AN123="","",INDEX($AL123:$AL128,MATCH(AH107,$AN123:$AN128,0),1))</f>
        <v/>
      </c>
      <c r="AE107" s="390"/>
      <c r="AF107" s="391"/>
      <c r="AH107" s="106">
        <v>5</v>
      </c>
      <c r="AI107" s="53">
        <v>1</v>
      </c>
      <c r="AJ107" s="150"/>
      <c r="AK107" s="49">
        <f>IF(H107="",0,IF(H107&gt;J107,3,IF(H107&lt;J107,0,IF(H107=J107,1))))</f>
        <v>0</v>
      </c>
      <c r="AL107" s="54">
        <f>IF(K107="",0,IF(K107&gt;O107,3,IF(K107&lt;O107,0,IF(K107=O107,1,""))))</f>
        <v>0</v>
      </c>
      <c r="AM107" s="54" t="str">
        <f>IF(H107="","",AJ107+AK107+AL107)</f>
        <v/>
      </c>
      <c r="AN107" s="45"/>
      <c r="AO107" s="120" t="str">
        <f>IF(P107="","",RANK(P107,P107:R109,0))</f>
        <v/>
      </c>
      <c r="AP107" s="121" t="str">
        <f>IF(S107="","",RANK(S107,S107:U109,0))</f>
        <v/>
      </c>
      <c r="AQ107" s="121" t="str">
        <f>IF(V107="","",RANK(V107,V107:X109,0))</f>
        <v/>
      </c>
      <c r="AR107" s="121" t="str">
        <f>IF(P107="","",(P107*2)+S107+(V107*0.1)+(AQ107*0.001))</f>
        <v/>
      </c>
      <c r="AS107" s="122">
        <f>IF(L113&gt;N113,1,IF(L113&lt;N113,0))+IF(L115&gt;N115,1,IF(L115&lt;N115,0))</f>
        <v>0</v>
      </c>
      <c r="AT107" s="123" t="str">
        <f>IF(P107="","",(P107*2)+S107+(V107*0.1)+(AS107*0.001))</f>
        <v/>
      </c>
    </row>
    <row r="108" spans="1:46" ht="20.100000000000001" customHeight="1" x14ac:dyDescent="0.15">
      <c r="A108" s="35" t="s">
        <v>178</v>
      </c>
      <c r="B108" s="380"/>
      <c r="C108" s="381"/>
      <c r="D108" s="382"/>
      <c r="E108" s="12" t="str">
        <f>J107</f>
        <v/>
      </c>
      <c r="F108" s="12" t="s">
        <v>2</v>
      </c>
      <c r="G108" s="13" t="str">
        <f>H107</f>
        <v/>
      </c>
      <c r="H108" s="25"/>
      <c r="I108" s="26"/>
      <c r="J108" s="27"/>
      <c r="K108" s="18" t="str">
        <f>IF(K117="","",K117)</f>
        <v/>
      </c>
      <c r="L108" s="7"/>
      <c r="M108" s="7" t="s">
        <v>2</v>
      </c>
      <c r="N108" s="7"/>
      <c r="O108" s="7" t="str">
        <f>IF(O117="","",O117)</f>
        <v/>
      </c>
      <c r="P108" s="383" t="str">
        <f>AM108</f>
        <v/>
      </c>
      <c r="Q108" s="384"/>
      <c r="R108" s="384"/>
      <c r="S108" s="385" t="str">
        <f>IF(E108="","",((E108+K108)-(G108+O108)))</f>
        <v/>
      </c>
      <c r="T108" s="385"/>
      <c r="U108" s="385"/>
      <c r="V108" s="385" t="str">
        <f>IF(E108="","",(E108+K108))</f>
        <v/>
      </c>
      <c r="W108" s="385"/>
      <c r="X108" s="386"/>
      <c r="Y108" s="387" t="str">
        <f>IF(AT108="","",RANK(AT108,AT107:AT109,0))</f>
        <v/>
      </c>
      <c r="Z108" s="384"/>
      <c r="AA108" s="388"/>
      <c r="AB108" s="3"/>
      <c r="AC108" s="178" t="s">
        <v>39</v>
      </c>
      <c r="AD108" s="389" t="str">
        <f>IF(AN123="","",INDEX($AL123:$AL128,MATCH(AH108,$AN123:$AN128,0),1))</f>
        <v/>
      </c>
      <c r="AE108" s="390"/>
      <c r="AF108" s="391"/>
      <c r="AH108" s="106">
        <v>6</v>
      </c>
      <c r="AI108" s="55">
        <v>2</v>
      </c>
      <c r="AJ108" s="48">
        <f>IF(E108="",0,IF(E108&gt;G108,3,IF(E108&lt;G108,0,IF(E108=G108,1))))</f>
        <v>0</v>
      </c>
      <c r="AK108" s="151"/>
      <c r="AL108" s="236">
        <f>IF(K108="",0,IF(K108&gt;O108,3,IF(K108&lt;O108,0,IF(K108=O108,1))))</f>
        <v>0</v>
      </c>
      <c r="AM108" s="236" t="str">
        <f>IF(E108="","",AJ108+AK108+AL108)</f>
        <v/>
      </c>
      <c r="AN108" s="45"/>
      <c r="AO108" s="234" t="str">
        <f>IF(P108="","",RANK(P108,P107:R109,0))</f>
        <v/>
      </c>
      <c r="AP108" s="235" t="str">
        <f>IF(S108="","",RANK(S108,S107:U109,0))</f>
        <v/>
      </c>
      <c r="AQ108" s="235" t="str">
        <f>IF(V108="","",RANK(V108,V107:X109,0))</f>
        <v/>
      </c>
      <c r="AR108" s="235" t="str">
        <f>IF(P108="","",(P108*2)+S108+(V108*0.1)+(AQ108*0.001))</f>
        <v/>
      </c>
      <c r="AS108" s="71">
        <f>IF(N113&gt;L113,1,IF(N113&lt;L113,0))+IF(L117&gt;N117,1,IF(L117&lt;N117,0))</f>
        <v>0</v>
      </c>
      <c r="AT108" s="124" t="str">
        <f>IF(P108="","",(P108*2)+S108+(V108*0.1)+(AS108*0.001))</f>
        <v/>
      </c>
    </row>
    <row r="109" spans="1:46" ht="20.100000000000001" customHeight="1" thickBot="1" x14ac:dyDescent="0.2">
      <c r="A109" s="36" t="s">
        <v>179</v>
      </c>
      <c r="B109" s="371"/>
      <c r="C109" s="372"/>
      <c r="D109" s="373"/>
      <c r="E109" s="14" t="str">
        <f>O107</f>
        <v/>
      </c>
      <c r="F109" s="14" t="s">
        <v>2</v>
      </c>
      <c r="G109" s="15" t="str">
        <f>K107</f>
        <v/>
      </c>
      <c r="H109" s="16" t="str">
        <f>O108</f>
        <v/>
      </c>
      <c r="I109" s="14" t="s">
        <v>2</v>
      </c>
      <c r="J109" s="15" t="str">
        <f>K108</f>
        <v/>
      </c>
      <c r="K109" s="28"/>
      <c r="L109" s="29"/>
      <c r="M109" s="29"/>
      <c r="N109" s="29"/>
      <c r="O109" s="29"/>
      <c r="P109" s="374" t="str">
        <f>AM109</f>
        <v/>
      </c>
      <c r="Q109" s="375"/>
      <c r="R109" s="375"/>
      <c r="S109" s="376" t="str">
        <f>IF(E109="","",((E109+H109)-(G109+J109)))</f>
        <v/>
      </c>
      <c r="T109" s="376"/>
      <c r="U109" s="376"/>
      <c r="V109" s="376" t="str">
        <f>IF(E109="","",(E109+H109))</f>
        <v/>
      </c>
      <c r="W109" s="376"/>
      <c r="X109" s="377"/>
      <c r="Y109" s="378" t="str">
        <f>IF(AT109="","",RANK(AT109,AT107:AT109,0))</f>
        <v/>
      </c>
      <c r="Z109" s="375"/>
      <c r="AA109" s="379"/>
      <c r="AB109" s="3"/>
      <c r="AC109" s="39"/>
      <c r="AD109" s="39"/>
      <c r="AE109" s="39"/>
      <c r="AF109" s="39"/>
      <c r="AH109" s="93"/>
      <c r="AI109" s="57">
        <v>3</v>
      </c>
      <c r="AJ109" s="231">
        <f>IF(E109="",0,IF(E109&gt;G109,3,IF(E109&lt;G109,0,IF(E109=G109,1))))</f>
        <v>0</v>
      </c>
      <c r="AK109" s="228">
        <f>IF(H109="",0,IF(H109&gt;J109,3,IF(H109&lt;J109,0,IF(H109=J109,1))))</f>
        <v>0</v>
      </c>
      <c r="AL109" s="152"/>
      <c r="AM109" s="229" t="str">
        <f>IF(E109="","",AJ109+AK109+AL109)</f>
        <v/>
      </c>
      <c r="AN109" s="45"/>
      <c r="AO109" s="232" t="str">
        <f>IF(P109="","",RANK(P109,P107:R109,0))</f>
        <v/>
      </c>
      <c r="AP109" s="228" t="str">
        <f>IF(S109="","",RANK(S109,S107:U109,0))</f>
        <v/>
      </c>
      <c r="AQ109" s="228" t="str">
        <f>IF(V109="","",RANK(V109,V107:X109,0))</f>
        <v/>
      </c>
      <c r="AR109" s="228" t="str">
        <f>IF(P109="","",(P109*2)+S109+(V109*0.1)+(AQ109*0.001))</f>
        <v/>
      </c>
      <c r="AS109" s="230">
        <f>IF(N115&gt;L115,1,IF(N115&lt;L115,0))+IF(N117&gt;L117,1,IF(N117&lt;L117,0))</f>
        <v>0</v>
      </c>
      <c r="AT109" s="126" t="str">
        <f>IF(P109="","",(P109*2)+S109+(V109*0.1)+(AS109*0.001))</f>
        <v/>
      </c>
    </row>
    <row r="110" spans="1:46" ht="12" customHeight="1" thickBot="1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C110" s="2"/>
      <c r="AD110" s="2"/>
      <c r="AE110" s="2"/>
      <c r="AF110" s="2"/>
      <c r="AH110" s="93"/>
      <c r="AI110" s="94"/>
      <c r="AJ110" s="94"/>
      <c r="AK110" s="94"/>
      <c r="AL110" s="94"/>
      <c r="AM110" s="94"/>
      <c r="AN110" s="94"/>
      <c r="AO110" s="63"/>
      <c r="AP110" s="94"/>
      <c r="AQ110" s="94"/>
      <c r="AR110" s="94"/>
      <c r="AS110" s="94"/>
      <c r="AT110" s="128"/>
    </row>
    <row r="111" spans="1:46" ht="20.100000000000001" customHeight="1" thickBot="1" x14ac:dyDescent="0.2">
      <c r="B111" s="184" t="s">
        <v>12</v>
      </c>
      <c r="C111" s="272" t="s">
        <v>13</v>
      </c>
      <c r="D111" s="272"/>
      <c r="E111" s="272"/>
      <c r="F111" s="272"/>
      <c r="G111" s="272"/>
      <c r="H111" s="272" t="s">
        <v>14</v>
      </c>
      <c r="I111" s="272"/>
      <c r="J111" s="272"/>
      <c r="K111" s="272" t="s">
        <v>15</v>
      </c>
      <c r="L111" s="272"/>
      <c r="M111" s="272"/>
      <c r="N111" s="272"/>
      <c r="O111" s="272"/>
      <c r="P111" s="272" t="s">
        <v>14</v>
      </c>
      <c r="Q111" s="272"/>
      <c r="R111" s="308"/>
      <c r="T111" s="309" t="s">
        <v>18</v>
      </c>
      <c r="U111" s="272"/>
      <c r="V111" s="272"/>
      <c r="W111" s="272" t="s">
        <v>19</v>
      </c>
      <c r="X111" s="272"/>
      <c r="Y111" s="272"/>
      <c r="Z111" s="272" t="s">
        <v>19</v>
      </c>
      <c r="AA111" s="272"/>
      <c r="AB111" s="273"/>
      <c r="AC111" s="272" t="s">
        <v>20</v>
      </c>
      <c r="AD111" s="272"/>
      <c r="AE111" s="308"/>
      <c r="AF111" s="4"/>
      <c r="AH111" s="107"/>
      <c r="AI111" s="129"/>
      <c r="AJ111" s="130"/>
      <c r="AK111" s="130"/>
      <c r="AL111" s="130"/>
      <c r="AM111" s="131"/>
      <c r="AN111" s="45"/>
      <c r="AO111" s="132"/>
      <c r="AP111" s="130"/>
      <c r="AQ111" s="130"/>
      <c r="AR111" s="130"/>
      <c r="AS111" s="131"/>
      <c r="AT111" s="115"/>
    </row>
    <row r="112" spans="1:46" ht="20.100000000000001" customHeight="1" x14ac:dyDescent="0.15">
      <c r="B112" s="194" t="s">
        <v>4</v>
      </c>
      <c r="C112" s="351">
        <v>0.375</v>
      </c>
      <c r="D112" s="352"/>
      <c r="E112" s="193" t="s">
        <v>3</v>
      </c>
      <c r="F112" s="353">
        <v>0.39930555555555558</v>
      </c>
      <c r="G112" s="351"/>
      <c r="H112" s="337">
        <f>B102</f>
        <v>0</v>
      </c>
      <c r="I112" s="337"/>
      <c r="J112" s="337"/>
      <c r="K112" s="237"/>
      <c r="L112" s="238"/>
      <c r="M112" s="21" t="str">
        <f>IF(AR102="","-",IF(AR102=AR103,"PK","-"))</f>
        <v>-</v>
      </c>
      <c r="N112" s="21"/>
      <c r="O112" s="243"/>
      <c r="P112" s="337">
        <f>B103</f>
        <v>0</v>
      </c>
      <c r="Q112" s="337"/>
      <c r="R112" s="338"/>
      <c r="T112" s="369">
        <f>B107</f>
        <v>0</v>
      </c>
      <c r="U112" s="276"/>
      <c r="V112" s="276"/>
      <c r="W112" s="276">
        <f>B108</f>
        <v>0</v>
      </c>
      <c r="X112" s="276"/>
      <c r="Y112" s="276"/>
      <c r="Z112" s="276">
        <f>B109</f>
        <v>0</v>
      </c>
      <c r="AA112" s="276"/>
      <c r="AB112" s="370"/>
      <c r="AC112" s="301">
        <f>B107</f>
        <v>0</v>
      </c>
      <c r="AD112" s="302"/>
      <c r="AE112" s="303"/>
      <c r="AF112" s="4"/>
      <c r="AH112" s="107"/>
      <c r="AI112" s="45"/>
      <c r="AJ112" s="45"/>
      <c r="AK112" s="44" t="s">
        <v>54</v>
      </c>
      <c r="AL112" s="45"/>
      <c r="AM112" s="45"/>
      <c r="AN112" s="45"/>
      <c r="AO112" s="63"/>
      <c r="AP112" s="44" t="s">
        <v>55</v>
      </c>
      <c r="AQ112" s="45"/>
      <c r="AR112" s="45"/>
      <c r="AS112" s="45"/>
      <c r="AT112" s="89"/>
    </row>
    <row r="113" spans="2:46" ht="20.100000000000001" customHeight="1" x14ac:dyDescent="0.15">
      <c r="B113" s="211" t="s">
        <v>5</v>
      </c>
      <c r="C113" s="359">
        <v>0.40277777777777773</v>
      </c>
      <c r="D113" s="360"/>
      <c r="E113" s="185" t="s">
        <v>3</v>
      </c>
      <c r="F113" s="361">
        <v>0.42708333333333331</v>
      </c>
      <c r="G113" s="359"/>
      <c r="H113" s="296">
        <f>B107</f>
        <v>0</v>
      </c>
      <c r="I113" s="296"/>
      <c r="J113" s="296"/>
      <c r="K113" s="239"/>
      <c r="L113" s="240"/>
      <c r="M113" s="7" t="str">
        <f>IF(AR107="","-",IF(AR107=AR108,"PK","-"))</f>
        <v>-</v>
      </c>
      <c r="N113" s="7"/>
      <c r="O113" s="244"/>
      <c r="P113" s="296">
        <f>B108</f>
        <v>0</v>
      </c>
      <c r="Q113" s="296"/>
      <c r="R113" s="297"/>
      <c r="T113" s="295">
        <f>B102</f>
        <v>0</v>
      </c>
      <c r="U113" s="296"/>
      <c r="V113" s="296"/>
      <c r="W113" s="296">
        <f>B103</f>
        <v>0</v>
      </c>
      <c r="X113" s="296"/>
      <c r="Y113" s="296"/>
      <c r="Z113" s="296">
        <f>B104</f>
        <v>0</v>
      </c>
      <c r="AA113" s="296"/>
      <c r="AB113" s="345"/>
      <c r="AC113" s="293">
        <f>B102</f>
        <v>0</v>
      </c>
      <c r="AD113" s="289"/>
      <c r="AE113" s="294"/>
      <c r="AF113" s="4"/>
      <c r="AH113" s="107"/>
      <c r="AI113" s="45"/>
      <c r="AJ113" s="45"/>
      <c r="AK113" s="45"/>
      <c r="AL113" s="45"/>
      <c r="AM113" s="45"/>
      <c r="AN113" s="45"/>
      <c r="AO113" s="63"/>
      <c r="AP113" s="45"/>
      <c r="AQ113" s="45"/>
      <c r="AR113" s="45"/>
      <c r="AS113" s="45"/>
      <c r="AT113" s="89"/>
    </row>
    <row r="114" spans="2:46" ht="20.100000000000001" customHeight="1" x14ac:dyDescent="0.15">
      <c r="B114" s="211" t="s">
        <v>6</v>
      </c>
      <c r="C114" s="359">
        <v>0.43055555555555503</v>
      </c>
      <c r="D114" s="360"/>
      <c r="E114" s="185" t="s">
        <v>3</v>
      </c>
      <c r="F114" s="361">
        <v>0.45486111111111099</v>
      </c>
      <c r="G114" s="359"/>
      <c r="H114" s="296">
        <f>B102</f>
        <v>0</v>
      </c>
      <c r="I114" s="296"/>
      <c r="J114" s="296"/>
      <c r="K114" s="239"/>
      <c r="L114" s="240"/>
      <c r="M114" s="7" t="str">
        <f>IF(AR102="","-",IF(AR102=AR104,"PK","-"))</f>
        <v>-</v>
      </c>
      <c r="N114" s="7"/>
      <c r="O114" s="244"/>
      <c r="P114" s="296">
        <f>B104</f>
        <v>0</v>
      </c>
      <c r="Q114" s="296"/>
      <c r="R114" s="297"/>
      <c r="T114" s="295">
        <f>B109</f>
        <v>0</v>
      </c>
      <c r="U114" s="296"/>
      <c r="V114" s="296"/>
      <c r="W114" s="296">
        <f>B107</f>
        <v>0</v>
      </c>
      <c r="X114" s="296"/>
      <c r="Y114" s="296"/>
      <c r="Z114" s="296">
        <f>B108</f>
        <v>0</v>
      </c>
      <c r="AA114" s="296"/>
      <c r="AB114" s="345"/>
      <c r="AC114" s="293">
        <f>B109</f>
        <v>0</v>
      </c>
      <c r="AD114" s="289"/>
      <c r="AE114" s="294"/>
      <c r="AF114" s="4"/>
      <c r="AH114" s="107"/>
      <c r="AI114" s="45"/>
      <c r="AJ114" s="45"/>
      <c r="AK114" s="45"/>
      <c r="AL114" s="45"/>
      <c r="AM114" s="45"/>
      <c r="AN114" s="45"/>
      <c r="AO114" s="63"/>
      <c r="AP114" s="45"/>
      <c r="AQ114" s="45"/>
      <c r="AR114" s="45"/>
      <c r="AS114" s="45"/>
      <c r="AT114" s="89"/>
    </row>
    <row r="115" spans="2:46" ht="20.100000000000001" customHeight="1" thickBot="1" x14ac:dyDescent="0.2">
      <c r="B115" s="211" t="s">
        <v>7</v>
      </c>
      <c r="C115" s="359">
        <v>0.45833333333333298</v>
      </c>
      <c r="D115" s="360"/>
      <c r="E115" s="185" t="s">
        <v>3</v>
      </c>
      <c r="F115" s="361">
        <v>0.48263888888888901</v>
      </c>
      <c r="G115" s="359"/>
      <c r="H115" s="296">
        <f>B107</f>
        <v>0</v>
      </c>
      <c r="I115" s="296"/>
      <c r="J115" s="296"/>
      <c r="K115" s="239"/>
      <c r="L115" s="240"/>
      <c r="M115" s="7" t="str">
        <f>IF(AR107="","-",IF(AR107=AR109,"PK","-"))</f>
        <v>-</v>
      </c>
      <c r="N115" s="7"/>
      <c r="O115" s="244"/>
      <c r="P115" s="296">
        <f>B109</f>
        <v>0</v>
      </c>
      <c r="Q115" s="296"/>
      <c r="R115" s="297"/>
      <c r="T115" s="295">
        <f>B104</f>
        <v>0</v>
      </c>
      <c r="U115" s="296"/>
      <c r="V115" s="296"/>
      <c r="W115" s="296">
        <f>B102</f>
        <v>0</v>
      </c>
      <c r="X115" s="296"/>
      <c r="Y115" s="296"/>
      <c r="Z115" s="296">
        <f>B103</f>
        <v>0</v>
      </c>
      <c r="AA115" s="296"/>
      <c r="AB115" s="345"/>
      <c r="AC115" s="293">
        <f>B104</f>
        <v>0</v>
      </c>
      <c r="AD115" s="289"/>
      <c r="AE115" s="294"/>
      <c r="AF115" s="4"/>
      <c r="AH115" s="107"/>
      <c r="AI115" s="45"/>
      <c r="AJ115" s="45"/>
      <c r="AK115" s="45"/>
      <c r="AL115" s="45"/>
      <c r="AM115" s="45"/>
      <c r="AN115" s="45"/>
      <c r="AO115" s="63"/>
      <c r="AP115" s="45"/>
      <c r="AQ115" s="45"/>
      <c r="AR115" s="45"/>
      <c r="AS115" s="45"/>
      <c r="AT115" s="89"/>
    </row>
    <row r="116" spans="2:46" ht="20.100000000000001" customHeight="1" x14ac:dyDescent="0.15">
      <c r="B116" s="211" t="s">
        <v>0</v>
      </c>
      <c r="C116" s="359">
        <v>0.48611111111111099</v>
      </c>
      <c r="D116" s="360"/>
      <c r="E116" s="185" t="s">
        <v>3</v>
      </c>
      <c r="F116" s="361">
        <v>0.51041666666666696</v>
      </c>
      <c r="G116" s="359"/>
      <c r="H116" s="296">
        <f>B103</f>
        <v>0</v>
      </c>
      <c r="I116" s="296"/>
      <c r="J116" s="296"/>
      <c r="K116" s="239"/>
      <c r="L116" s="240"/>
      <c r="M116" s="7" t="str">
        <f>IF(AR103="","-",IF(AR103=AR104,"PK","-"))</f>
        <v>-</v>
      </c>
      <c r="N116" s="7"/>
      <c r="O116" s="244"/>
      <c r="P116" s="296">
        <f>B104</f>
        <v>0</v>
      </c>
      <c r="Q116" s="296"/>
      <c r="R116" s="297"/>
      <c r="T116" s="295">
        <f>B108</f>
        <v>0</v>
      </c>
      <c r="U116" s="296"/>
      <c r="V116" s="296"/>
      <c r="W116" s="296">
        <f>B109</f>
        <v>0</v>
      </c>
      <c r="X116" s="296"/>
      <c r="Y116" s="296"/>
      <c r="Z116" s="296">
        <f>B107</f>
        <v>0</v>
      </c>
      <c r="AA116" s="296"/>
      <c r="AB116" s="345"/>
      <c r="AC116" s="293">
        <f>B108</f>
        <v>0</v>
      </c>
      <c r="AD116" s="289"/>
      <c r="AE116" s="294"/>
      <c r="AF116" s="4"/>
      <c r="AH116" s="108"/>
      <c r="AI116" s="133"/>
      <c r="AJ116" s="142"/>
      <c r="AK116" s="143" t="s">
        <v>57</v>
      </c>
      <c r="AL116" s="134"/>
      <c r="AM116" s="142"/>
      <c r="AN116" s="143" t="s">
        <v>58</v>
      </c>
      <c r="AO116" s="135"/>
      <c r="AP116" s="134"/>
      <c r="AQ116" s="136"/>
      <c r="AR116" s="169"/>
      <c r="AS116" s="169"/>
      <c r="AT116" s="109"/>
    </row>
    <row r="117" spans="2:46" ht="20.100000000000001" customHeight="1" thickBot="1" x14ac:dyDescent="0.2">
      <c r="B117" s="218" t="s">
        <v>1</v>
      </c>
      <c r="C117" s="356">
        <v>0.51388888888888895</v>
      </c>
      <c r="D117" s="357"/>
      <c r="E117" s="186" t="s">
        <v>3</v>
      </c>
      <c r="F117" s="358">
        <v>0.53819444444444497</v>
      </c>
      <c r="G117" s="356"/>
      <c r="H117" s="317">
        <f>B108</f>
        <v>0</v>
      </c>
      <c r="I117" s="317"/>
      <c r="J117" s="317"/>
      <c r="K117" s="241"/>
      <c r="L117" s="242"/>
      <c r="M117" s="9" t="str">
        <f>IF(AR108="","-",IF(AR108=AR109,"PK","-"))</f>
        <v>-</v>
      </c>
      <c r="N117" s="9"/>
      <c r="O117" s="245"/>
      <c r="P117" s="317">
        <f>B109</f>
        <v>0</v>
      </c>
      <c r="Q117" s="317"/>
      <c r="R117" s="318"/>
      <c r="T117" s="326">
        <f>B103</f>
        <v>0</v>
      </c>
      <c r="U117" s="317"/>
      <c r="V117" s="317"/>
      <c r="W117" s="317">
        <f>B104</f>
        <v>0</v>
      </c>
      <c r="X117" s="317"/>
      <c r="Y117" s="317"/>
      <c r="Z117" s="317">
        <f>B102</f>
        <v>0</v>
      </c>
      <c r="AA117" s="317"/>
      <c r="AB117" s="349"/>
      <c r="AC117" s="324">
        <f>B103</f>
        <v>0</v>
      </c>
      <c r="AD117" s="320"/>
      <c r="AE117" s="325"/>
      <c r="AF117" s="4"/>
      <c r="AH117" s="108"/>
      <c r="AI117" s="144" t="s">
        <v>56</v>
      </c>
      <c r="AJ117" s="145" t="s">
        <v>59</v>
      </c>
      <c r="AK117" s="146" t="s">
        <v>60</v>
      </c>
      <c r="AL117" s="147"/>
      <c r="AM117" s="148"/>
      <c r="AN117" s="146" t="s">
        <v>61</v>
      </c>
      <c r="AO117" s="74"/>
      <c r="AP117" s="149"/>
      <c r="AQ117" s="136"/>
      <c r="AR117" s="169"/>
      <c r="AS117" s="169"/>
      <c r="AT117" s="109"/>
    </row>
    <row r="118" spans="2:46" ht="12" customHeight="1" x14ac:dyDescent="0.15">
      <c r="B118" s="4"/>
      <c r="C118" s="17"/>
      <c r="D118" s="17"/>
      <c r="E118" s="4"/>
      <c r="F118" s="17"/>
      <c r="G118" s="17"/>
      <c r="H118" s="6"/>
      <c r="I118" s="6"/>
      <c r="J118" s="6"/>
      <c r="K118" s="19"/>
      <c r="L118" s="19"/>
      <c r="M118" s="19"/>
      <c r="N118" s="19"/>
      <c r="O118" s="19"/>
      <c r="P118" s="6"/>
      <c r="Q118" s="6"/>
      <c r="R118" s="6"/>
      <c r="S118" s="1"/>
      <c r="T118" s="6"/>
      <c r="U118" s="6"/>
      <c r="V118" s="6"/>
      <c r="W118" s="6"/>
      <c r="X118" s="6"/>
      <c r="Y118" s="6"/>
      <c r="Z118" s="6"/>
      <c r="AA118" s="6"/>
      <c r="AB118" s="6"/>
      <c r="AC118" s="4"/>
      <c r="AD118" s="4"/>
      <c r="AE118" s="4"/>
      <c r="AF118" s="4"/>
      <c r="AH118" s="110"/>
      <c r="AI118" s="138" t="str">
        <f>AI123</f>
        <v/>
      </c>
      <c r="AJ118" s="140" t="b">
        <f>IF(AI118=1,2,IF(AI118=2,3,IF(AI118=3,1)))</f>
        <v>0</v>
      </c>
      <c r="AK118" s="73" t="str">
        <f>IF(Y102="","",INDEX(B102:B104,MATCH(AJ118,Y102:Y104,0),1))</f>
        <v/>
      </c>
      <c r="AL118" s="71"/>
      <c r="AM118" s="48"/>
      <c r="AN118" s="73" t="str">
        <f>IF(Y107="","",INDEX(B107:B109,MATCH(AJ118,Y107:Y109,0),1))</f>
        <v/>
      </c>
      <c r="AO118" s="76"/>
      <c r="AP118" s="71"/>
      <c r="AQ118" s="107"/>
      <c r="AR118" s="45"/>
      <c r="AS118" s="45"/>
      <c r="AT118" s="113"/>
    </row>
    <row r="119" spans="2:46" ht="17.25" customHeight="1" x14ac:dyDescent="0.15">
      <c r="B119" s="365" t="s">
        <v>21</v>
      </c>
      <c r="C119" s="365"/>
      <c r="D119" s="365"/>
      <c r="E119" s="366">
        <f>B107</f>
        <v>0</v>
      </c>
      <c r="F119" s="366"/>
      <c r="G119" s="366"/>
      <c r="H119" s="367" t="s">
        <v>22</v>
      </c>
      <c r="I119" s="367"/>
      <c r="J119" s="367"/>
      <c r="K119" s="367"/>
      <c r="L119" s="367"/>
      <c r="M119" s="367"/>
      <c r="N119" s="367"/>
      <c r="O119" s="367"/>
      <c r="P119" s="367"/>
      <c r="Q119" s="367"/>
      <c r="R119" s="367"/>
      <c r="S119" s="190"/>
      <c r="T119" s="368" t="s">
        <v>23</v>
      </c>
      <c r="U119" s="368"/>
      <c r="V119" s="368"/>
      <c r="W119" s="368"/>
      <c r="X119" s="368"/>
      <c r="Y119" s="368"/>
      <c r="Z119" s="368"/>
      <c r="AA119" s="368"/>
      <c r="AB119" s="368"/>
      <c r="AC119" s="368"/>
      <c r="AD119" s="368"/>
      <c r="AE119" s="368"/>
      <c r="AF119" s="181"/>
      <c r="AH119" s="110"/>
      <c r="AI119" s="138" t="b">
        <f>AI124</f>
        <v>0</v>
      </c>
      <c r="AJ119" s="140" t="b">
        <f>IF(AI119=1,2,IF(AI119=2,3,IF(AI119=3,1)))</f>
        <v>0</v>
      </c>
      <c r="AK119" s="73" t="str">
        <f>IF(Y102="","",INDEX(B102:B104,MATCH(AJ119,Y102:Y104,0),1))</f>
        <v/>
      </c>
      <c r="AL119" s="71"/>
      <c r="AM119" s="48"/>
      <c r="AN119" s="73" t="str">
        <f>IF(Y107="","",INDEX(B107:B109,MATCH(AJ119,Y107:Y109,0),1))</f>
        <v/>
      </c>
      <c r="AO119" s="76"/>
      <c r="AP119" s="71"/>
      <c r="AQ119" s="107"/>
      <c r="AR119" s="45"/>
      <c r="AS119" s="45"/>
      <c r="AT119" s="113"/>
    </row>
    <row r="120" spans="2:46" ht="17.25" customHeight="1" thickBot="1" x14ac:dyDescent="0.2">
      <c r="B120" s="367" t="s">
        <v>24</v>
      </c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7"/>
      <c r="S120" s="190"/>
      <c r="T120" s="190"/>
      <c r="AE120" s="190"/>
      <c r="AF120" s="190"/>
      <c r="AH120" s="110"/>
      <c r="AI120" s="139" t="b">
        <f>AI125</f>
        <v>0</v>
      </c>
      <c r="AJ120" s="141" t="b">
        <f>IF(AI120=1,2,IF(AI120=2,3,IF(AI120=3,1)))</f>
        <v>0</v>
      </c>
      <c r="AK120" s="137" t="str">
        <f>IF(Y102="","",INDEX(B102:B104,MATCH(AJ120,Y102:Y104,0),1))</f>
        <v/>
      </c>
      <c r="AL120" s="230"/>
      <c r="AM120" s="231"/>
      <c r="AN120" s="137" t="str">
        <f>IF(Y107="","",INDEX(B107:B109,MATCH(AJ120,Y107:Y109,0),1))</f>
        <v/>
      </c>
      <c r="AO120" s="153"/>
      <c r="AP120" s="230"/>
      <c r="AQ120" s="107"/>
      <c r="AR120" s="45"/>
      <c r="AS120" s="45"/>
      <c r="AT120" s="113"/>
    </row>
    <row r="121" spans="2:46" ht="17.25" customHeight="1" thickBot="1" x14ac:dyDescent="0.2">
      <c r="B121" s="20"/>
      <c r="C121" s="4" t="s">
        <v>25</v>
      </c>
      <c r="D121" s="354">
        <f>B107</f>
        <v>0</v>
      </c>
      <c r="E121" s="354"/>
      <c r="F121" s="354"/>
      <c r="G121" s="362" t="s">
        <v>41</v>
      </c>
      <c r="H121" s="363"/>
      <c r="I121" s="363"/>
      <c r="J121" s="363"/>
      <c r="K121" s="363"/>
      <c r="L121" s="363"/>
      <c r="M121" s="363"/>
      <c r="N121" s="363"/>
      <c r="O121" s="363"/>
      <c r="P121" s="363"/>
      <c r="Q121" s="363"/>
      <c r="R121" s="363"/>
      <c r="T121" s="364" t="s">
        <v>42</v>
      </c>
      <c r="U121" s="364"/>
      <c r="V121" s="364"/>
      <c r="W121" s="364"/>
      <c r="X121" s="354" t="s">
        <v>26</v>
      </c>
      <c r="Y121" s="354"/>
      <c r="Z121" s="354" t="s">
        <v>27</v>
      </c>
      <c r="AA121" s="354"/>
      <c r="AB121" s="354" t="s">
        <v>27</v>
      </c>
      <c r="AC121" s="354"/>
      <c r="AD121" s="354" t="s">
        <v>26</v>
      </c>
      <c r="AE121" s="354"/>
      <c r="AF121" s="176"/>
      <c r="AH121" s="110"/>
      <c r="AI121" s="111"/>
      <c r="AJ121" s="111"/>
      <c r="AK121" s="111"/>
      <c r="AL121" s="63"/>
      <c r="AM121" s="111"/>
      <c r="AN121" s="111"/>
      <c r="AO121" s="112"/>
      <c r="AP121" s="111"/>
      <c r="AQ121" s="111"/>
      <c r="AR121" s="111"/>
      <c r="AS121" s="111"/>
      <c r="AT121" s="113"/>
    </row>
    <row r="122" spans="2:46" ht="17.25" customHeight="1" x14ac:dyDescent="0.15">
      <c r="B122" s="20"/>
      <c r="C122" s="20"/>
      <c r="D122" s="354">
        <f>B107</f>
        <v>0</v>
      </c>
      <c r="E122" s="354"/>
      <c r="F122" s="354"/>
      <c r="G122" s="362" t="s">
        <v>114</v>
      </c>
      <c r="H122" s="363"/>
      <c r="I122" s="363"/>
      <c r="J122" s="363"/>
      <c r="K122" s="363"/>
      <c r="L122" s="363"/>
      <c r="M122" s="363"/>
      <c r="N122" s="363"/>
      <c r="O122" s="363"/>
      <c r="P122" s="363"/>
      <c r="Q122" s="363"/>
      <c r="R122" s="363"/>
      <c r="T122" s="364" t="s">
        <v>115</v>
      </c>
      <c r="U122" s="364"/>
      <c r="V122" s="364"/>
      <c r="W122" s="364"/>
      <c r="X122" s="354" t="s">
        <v>28</v>
      </c>
      <c r="Y122" s="354"/>
      <c r="Z122" s="354" t="s">
        <v>29</v>
      </c>
      <c r="AA122" s="354"/>
      <c r="AB122" s="354" t="s">
        <v>116</v>
      </c>
      <c r="AC122" s="354"/>
      <c r="AD122" s="354" t="s">
        <v>28</v>
      </c>
      <c r="AE122" s="354"/>
      <c r="AF122" s="176"/>
      <c r="AH122" s="107"/>
      <c r="AI122" s="227" t="s">
        <v>44</v>
      </c>
      <c r="AJ122" s="224" t="s">
        <v>45</v>
      </c>
      <c r="AK122" s="85"/>
      <c r="AL122" s="86" t="s">
        <v>46</v>
      </c>
      <c r="AM122" s="225"/>
      <c r="AN122" s="225"/>
      <c r="AO122" s="87"/>
      <c r="AP122" s="225"/>
      <c r="AQ122" s="226"/>
      <c r="AR122" s="107"/>
      <c r="AS122" s="45"/>
      <c r="AT122" s="89"/>
    </row>
    <row r="123" spans="2:46" ht="17.25" customHeight="1" x14ac:dyDescent="0.15">
      <c r="B123" s="20"/>
      <c r="C123" s="20"/>
      <c r="D123" s="354">
        <f>B107</f>
        <v>0</v>
      </c>
      <c r="E123" s="354"/>
      <c r="F123" s="354"/>
      <c r="G123" s="362" t="s">
        <v>117</v>
      </c>
      <c r="H123" s="363"/>
      <c r="I123" s="363"/>
      <c r="J123" s="363"/>
      <c r="K123" s="363"/>
      <c r="L123" s="363"/>
      <c r="M123" s="363"/>
      <c r="N123" s="363"/>
      <c r="O123" s="363"/>
      <c r="P123" s="363"/>
      <c r="Q123" s="363"/>
      <c r="R123" s="363"/>
      <c r="T123" s="364" t="s">
        <v>118</v>
      </c>
      <c r="U123" s="364"/>
      <c r="V123" s="364"/>
      <c r="W123" s="364"/>
      <c r="X123" s="354" t="s">
        <v>30</v>
      </c>
      <c r="Y123" s="354"/>
      <c r="Z123" s="354" t="s">
        <v>31</v>
      </c>
      <c r="AA123" s="354"/>
      <c r="AB123" s="354" t="s">
        <v>119</v>
      </c>
      <c r="AC123" s="354"/>
      <c r="AD123" s="354" t="s">
        <v>30</v>
      </c>
      <c r="AE123" s="354"/>
      <c r="AF123" s="176"/>
      <c r="AH123" s="107"/>
      <c r="AI123" s="88" t="str">
        <f>Y107</f>
        <v/>
      </c>
      <c r="AJ123" s="66" t="b">
        <f>IF(AI123=1,1,IF(AI123=2,3,IF(AI123=3,5)))</f>
        <v>0</v>
      </c>
      <c r="AK123" s="64">
        <f>AJ123+1</f>
        <v>1</v>
      </c>
      <c r="AL123" s="159">
        <f>H126</f>
        <v>0</v>
      </c>
      <c r="AM123" s="160"/>
      <c r="AN123" s="154" t="str">
        <f>IF(K126="","",IF(K126+L126&gt;O126+N126,AJ123,AK123))</f>
        <v/>
      </c>
      <c r="AO123" s="81" t="str">
        <f>IF(K126="","",IF(K126+L126&lt;O126+N126,AJ123,AK123))</f>
        <v/>
      </c>
      <c r="AP123" s="63" t="str">
        <f>P126</f>
        <v/>
      </c>
      <c r="AQ123" s="89"/>
      <c r="AR123" s="107"/>
      <c r="AS123" s="45"/>
      <c r="AT123" s="89"/>
    </row>
    <row r="124" spans="2:46" ht="12" customHeight="1" thickBot="1" x14ac:dyDescent="0.2">
      <c r="B124" s="20"/>
      <c r="C124" s="20"/>
      <c r="D124" s="176"/>
      <c r="E124" s="176"/>
      <c r="F124" s="176"/>
      <c r="G124" s="191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T124" s="179"/>
      <c r="U124" s="179"/>
      <c r="V124" s="179"/>
      <c r="W124" s="179"/>
      <c r="X124" s="176"/>
      <c r="Y124" s="176"/>
      <c r="Z124" s="176"/>
      <c r="AA124" s="176"/>
      <c r="AB124" s="176"/>
      <c r="AC124" s="176"/>
      <c r="AD124" s="176"/>
      <c r="AE124" s="176"/>
      <c r="AF124" s="176"/>
      <c r="AH124" s="107"/>
      <c r="AI124" s="234" t="b">
        <f>IF(AI123=2,3,IF(AI123=1,3,IF(AI123=3,2)))</f>
        <v>0</v>
      </c>
      <c r="AJ124" s="75" t="b">
        <f>IF(AI124=1,1,IF(AI124=2,3,IF(AI124=3,5)))</f>
        <v>0</v>
      </c>
      <c r="AK124" s="48">
        <f>AJ124+1</f>
        <v>1</v>
      </c>
      <c r="AL124" s="161" t="str">
        <f>H127</f>
        <v/>
      </c>
      <c r="AM124" s="162"/>
      <c r="AN124" s="155" t="str">
        <f>IF(K127="","",IF(K127+L127&gt;O127+N127,AJ124,AK124))</f>
        <v/>
      </c>
      <c r="AO124" s="82" t="str">
        <f>IF(K127="","",IF(K127+L127&lt;O127+N127,AJ124,AK124))</f>
        <v/>
      </c>
      <c r="AP124" s="76" t="str">
        <f>P127</f>
        <v/>
      </c>
      <c r="AQ124" s="233"/>
      <c r="AR124" s="107"/>
      <c r="AS124" s="45"/>
      <c r="AT124" s="89"/>
    </row>
    <row r="125" spans="2:46" ht="20.100000000000001" customHeight="1" thickBot="1" x14ac:dyDescent="0.2">
      <c r="B125" s="184" t="s">
        <v>12</v>
      </c>
      <c r="C125" s="272" t="s">
        <v>13</v>
      </c>
      <c r="D125" s="272"/>
      <c r="E125" s="272"/>
      <c r="F125" s="272"/>
      <c r="G125" s="272"/>
      <c r="H125" s="272" t="s">
        <v>14</v>
      </c>
      <c r="I125" s="272"/>
      <c r="J125" s="272"/>
      <c r="K125" s="272" t="s">
        <v>15</v>
      </c>
      <c r="L125" s="272"/>
      <c r="M125" s="272"/>
      <c r="N125" s="272"/>
      <c r="O125" s="272"/>
      <c r="P125" s="272" t="s">
        <v>14</v>
      </c>
      <c r="Q125" s="272"/>
      <c r="R125" s="308"/>
      <c r="S125" s="1"/>
      <c r="T125" s="309" t="s">
        <v>18</v>
      </c>
      <c r="U125" s="272"/>
      <c r="V125" s="272"/>
      <c r="W125" s="272" t="s">
        <v>19</v>
      </c>
      <c r="X125" s="272"/>
      <c r="Y125" s="272"/>
      <c r="Z125" s="272" t="s">
        <v>19</v>
      </c>
      <c r="AA125" s="272"/>
      <c r="AB125" s="273"/>
      <c r="AC125" s="272" t="s">
        <v>20</v>
      </c>
      <c r="AD125" s="272"/>
      <c r="AE125" s="308"/>
      <c r="AF125" s="4"/>
      <c r="AH125" s="107"/>
      <c r="AI125" s="91" t="b">
        <f>IF(AI123=2,1,IF(AI123=1,2,IF(AI123=3,1)))</f>
        <v>0</v>
      </c>
      <c r="AJ125" s="67" t="b">
        <f>IF(AI125=1,1,IF(AI125=2,3,IF(AI125=3,5)))</f>
        <v>0</v>
      </c>
      <c r="AK125" s="65">
        <f>AJ125+1</f>
        <v>1</v>
      </c>
      <c r="AL125" s="163" t="str">
        <f>H128</f>
        <v/>
      </c>
      <c r="AM125" s="164"/>
      <c r="AN125" s="156" t="str">
        <f>IF(K128="","",IF(K128+L128&gt;O128+N128,AJ125,AK125))</f>
        <v/>
      </c>
      <c r="AO125" s="83" t="str">
        <f>IF(K128="","",IF(K128+L128&lt;O128+N128,AJ125,AK125))</f>
        <v/>
      </c>
      <c r="AP125" s="74" t="str">
        <f>P128</f>
        <v/>
      </c>
      <c r="AQ125" s="92"/>
      <c r="AR125" s="107"/>
      <c r="AS125" s="45"/>
      <c r="AT125" s="89"/>
    </row>
    <row r="126" spans="2:46" ht="20.100000000000001" customHeight="1" x14ac:dyDescent="0.15">
      <c r="B126" s="187" t="s">
        <v>32</v>
      </c>
      <c r="C126" s="351">
        <v>0.54166666666666663</v>
      </c>
      <c r="D126" s="352"/>
      <c r="E126" s="193" t="s">
        <v>3</v>
      </c>
      <c r="F126" s="353">
        <v>0.56597222222222221</v>
      </c>
      <c r="G126" s="351"/>
      <c r="H126" s="347">
        <f>B107</f>
        <v>0</v>
      </c>
      <c r="I126" s="334"/>
      <c r="J126" s="348"/>
      <c r="K126" s="247"/>
      <c r="L126" s="248"/>
      <c r="M126" s="248" t="str">
        <f>IF(K126="","-",IF(K126=O126,"PK","-"))</f>
        <v>-</v>
      </c>
      <c r="N126" s="248"/>
      <c r="O126" s="249"/>
      <c r="P126" s="347" t="str">
        <f>IF(Y102="","",INDEX(B102:B104,MATCH(AI123,Y102:Y104,0),1))</f>
        <v/>
      </c>
      <c r="Q126" s="334"/>
      <c r="R126" s="335"/>
      <c r="S126" s="3"/>
      <c r="T126" s="304" t="str">
        <f>AK118</f>
        <v/>
      </c>
      <c r="U126" s="305"/>
      <c r="V126" s="305"/>
      <c r="W126" s="305" t="str">
        <f>AN118</f>
        <v/>
      </c>
      <c r="X126" s="305"/>
      <c r="Y126" s="305"/>
      <c r="Z126" s="305" t="str">
        <f>W126</f>
        <v/>
      </c>
      <c r="AA126" s="305"/>
      <c r="AB126" s="305"/>
      <c r="AC126" s="305" t="str">
        <f>T126</f>
        <v/>
      </c>
      <c r="AD126" s="305"/>
      <c r="AE126" s="306"/>
      <c r="AF126" s="6"/>
      <c r="AH126" s="93"/>
      <c r="AI126" s="93"/>
      <c r="AJ126" s="94"/>
      <c r="AK126" s="94"/>
      <c r="AL126" s="161" t="str">
        <f>AP123</f>
        <v/>
      </c>
      <c r="AM126" s="165"/>
      <c r="AN126" s="157" t="str">
        <f>AO123</f>
        <v/>
      </c>
      <c r="AO126" s="63"/>
      <c r="AP126" s="94"/>
      <c r="AQ126" s="95"/>
      <c r="AR126" s="93"/>
      <c r="AS126" s="94"/>
      <c r="AT126" s="95"/>
    </row>
    <row r="127" spans="2:46" ht="20.100000000000001" customHeight="1" x14ac:dyDescent="0.15">
      <c r="B127" s="177" t="s">
        <v>33</v>
      </c>
      <c r="C127" s="359">
        <v>0.56944444444444442</v>
      </c>
      <c r="D127" s="360"/>
      <c r="E127" s="185" t="s">
        <v>3</v>
      </c>
      <c r="F127" s="361">
        <v>0.59375</v>
      </c>
      <c r="G127" s="359"/>
      <c r="H127" s="345" t="str">
        <f>IF(Y107="","",INDEX(B107:B109,MATCH(AI124,Y107:Y109,0),1))</f>
        <v/>
      </c>
      <c r="I127" s="340"/>
      <c r="J127" s="346"/>
      <c r="K127" s="18"/>
      <c r="L127" s="246"/>
      <c r="M127" s="246" t="str">
        <f>IF(K127="","-",IF(K127=O127,"PK","-"))</f>
        <v>-</v>
      </c>
      <c r="N127" s="246"/>
      <c r="O127" s="8"/>
      <c r="P127" s="345" t="str">
        <f>IF(Y102="","",INDEX(B102:B104,MATCH(AI124,Y102:Y104,0),1))</f>
        <v/>
      </c>
      <c r="Q127" s="340"/>
      <c r="R127" s="341"/>
      <c r="S127" s="3"/>
      <c r="T127" s="295" t="str">
        <f>AK119</f>
        <v/>
      </c>
      <c r="U127" s="296"/>
      <c r="V127" s="296"/>
      <c r="W127" s="296" t="str">
        <f>AN119</f>
        <v/>
      </c>
      <c r="X127" s="296"/>
      <c r="Y127" s="296"/>
      <c r="Z127" s="296" t="str">
        <f>W127</f>
        <v/>
      </c>
      <c r="AA127" s="296"/>
      <c r="AB127" s="296"/>
      <c r="AC127" s="296" t="str">
        <f>T127</f>
        <v/>
      </c>
      <c r="AD127" s="296"/>
      <c r="AE127" s="297"/>
      <c r="AF127" s="6"/>
      <c r="AH127" s="96"/>
      <c r="AI127" s="96"/>
      <c r="AJ127" s="97"/>
      <c r="AK127" s="97"/>
      <c r="AL127" s="161" t="str">
        <f>AP124</f>
        <v/>
      </c>
      <c r="AM127" s="166"/>
      <c r="AN127" s="157" t="str">
        <f>AO124</f>
        <v/>
      </c>
      <c r="AO127" s="98"/>
      <c r="AP127" s="97"/>
      <c r="AQ127" s="99"/>
      <c r="AR127" s="96"/>
      <c r="AS127" s="97"/>
      <c r="AT127" s="99"/>
    </row>
    <row r="128" spans="2:46" ht="20.100000000000001" customHeight="1" thickBot="1" x14ac:dyDescent="0.2">
      <c r="B128" s="188" t="s">
        <v>34</v>
      </c>
      <c r="C128" s="356">
        <v>0.59722222222222199</v>
      </c>
      <c r="D128" s="357"/>
      <c r="E128" s="186" t="s">
        <v>3</v>
      </c>
      <c r="F128" s="358">
        <v>0.62152777777777801</v>
      </c>
      <c r="G128" s="356"/>
      <c r="H128" s="349" t="str">
        <f>IF(Y107="","",INDEX(B107:B109,MATCH(AI125,Y107:Y109,0),1))</f>
        <v/>
      </c>
      <c r="I128" s="343"/>
      <c r="J128" s="350"/>
      <c r="K128" s="11"/>
      <c r="L128" s="9"/>
      <c r="M128" s="9" t="str">
        <f>IF(K128="","-",IF(K128=O128,"PK","-"))</f>
        <v>-</v>
      </c>
      <c r="N128" s="9"/>
      <c r="O128" s="10"/>
      <c r="P128" s="349" t="str">
        <f>IF(Y102="","",INDEX(B102:B104,MATCH(AI125,Y102:Y104,0),1))</f>
        <v/>
      </c>
      <c r="Q128" s="343"/>
      <c r="R128" s="344"/>
      <c r="S128" s="3"/>
      <c r="T128" s="326" t="str">
        <f>AK120</f>
        <v/>
      </c>
      <c r="U128" s="317"/>
      <c r="V128" s="317"/>
      <c r="W128" s="317" t="str">
        <f>AN120</f>
        <v/>
      </c>
      <c r="X128" s="317"/>
      <c r="Y128" s="317"/>
      <c r="Z128" s="317" t="str">
        <f>W128</f>
        <v/>
      </c>
      <c r="AA128" s="317"/>
      <c r="AB128" s="317"/>
      <c r="AC128" s="317" t="str">
        <f>T128</f>
        <v/>
      </c>
      <c r="AD128" s="317"/>
      <c r="AE128" s="318"/>
      <c r="AF128" s="6"/>
      <c r="AH128" s="100"/>
      <c r="AI128" s="100"/>
      <c r="AJ128" s="101"/>
      <c r="AK128" s="101"/>
      <c r="AL128" s="167" t="str">
        <f>AP125</f>
        <v/>
      </c>
      <c r="AM128" s="168"/>
      <c r="AN128" s="158" t="str">
        <f>AO125</f>
        <v/>
      </c>
      <c r="AO128" s="102"/>
      <c r="AP128" s="101"/>
      <c r="AQ128" s="103"/>
      <c r="AR128" s="100"/>
      <c r="AS128" s="101"/>
      <c r="AT128" s="103"/>
    </row>
  </sheetData>
  <mergeCells count="688">
    <mergeCell ref="X2:AC2"/>
    <mergeCell ref="B8:D8"/>
    <mergeCell ref="P8:R8"/>
    <mergeCell ref="S8:U8"/>
    <mergeCell ref="V8:X8"/>
    <mergeCell ref="Y8:AA8"/>
    <mergeCell ref="AD2:AF2"/>
    <mergeCell ref="B5:D5"/>
    <mergeCell ref="E5:G5"/>
    <mergeCell ref="H5:J5"/>
    <mergeCell ref="K5:O5"/>
    <mergeCell ref="P5:R5"/>
    <mergeCell ref="S5:U5"/>
    <mergeCell ref="V5:X5"/>
    <mergeCell ref="Y5:AA5"/>
    <mergeCell ref="AD8:AF8"/>
    <mergeCell ref="AC6:AF6"/>
    <mergeCell ref="B7:D7"/>
    <mergeCell ref="P7:R7"/>
    <mergeCell ref="S7:U7"/>
    <mergeCell ref="V7:X7"/>
    <mergeCell ref="Y7:AA7"/>
    <mergeCell ref="AD7:AF7"/>
    <mergeCell ref="AD9:AF9"/>
    <mergeCell ref="B6:D6"/>
    <mergeCell ref="P6:R6"/>
    <mergeCell ref="S6:U6"/>
    <mergeCell ref="V6:X6"/>
    <mergeCell ref="Y6:AA6"/>
    <mergeCell ref="B10:D10"/>
    <mergeCell ref="E10:G10"/>
    <mergeCell ref="H10:J10"/>
    <mergeCell ref="K10:O10"/>
    <mergeCell ref="P10:R10"/>
    <mergeCell ref="S10:U10"/>
    <mergeCell ref="V10:X10"/>
    <mergeCell ref="Y10:AA10"/>
    <mergeCell ref="AD10:AF10"/>
    <mergeCell ref="B12:D12"/>
    <mergeCell ref="P12:R12"/>
    <mergeCell ref="S12:U12"/>
    <mergeCell ref="V12:X12"/>
    <mergeCell ref="Y12:AA12"/>
    <mergeCell ref="AD12:AF12"/>
    <mergeCell ref="B11:D11"/>
    <mergeCell ref="P11:R11"/>
    <mergeCell ref="S11:U11"/>
    <mergeCell ref="V11:X11"/>
    <mergeCell ref="Y11:AA11"/>
    <mergeCell ref="AD11:AF11"/>
    <mergeCell ref="B13:D13"/>
    <mergeCell ref="P13:R13"/>
    <mergeCell ref="S13:U13"/>
    <mergeCell ref="V13:X13"/>
    <mergeCell ref="Y13:AA13"/>
    <mergeCell ref="C15:G15"/>
    <mergeCell ref="H15:J15"/>
    <mergeCell ref="K15:O15"/>
    <mergeCell ref="P15:R15"/>
    <mergeCell ref="T15:V15"/>
    <mergeCell ref="W15:Y15"/>
    <mergeCell ref="Z15:AB15"/>
    <mergeCell ref="AC15:AE15"/>
    <mergeCell ref="C16:D16"/>
    <mergeCell ref="F16:G16"/>
    <mergeCell ref="H16:J16"/>
    <mergeCell ref="P16:R16"/>
    <mergeCell ref="T16:V16"/>
    <mergeCell ref="W16:Y16"/>
    <mergeCell ref="Z16:AB16"/>
    <mergeCell ref="AC16:AE16"/>
    <mergeCell ref="C17:D17"/>
    <mergeCell ref="F17:G17"/>
    <mergeCell ref="H17:J17"/>
    <mergeCell ref="P17:R17"/>
    <mergeCell ref="T17:V17"/>
    <mergeCell ref="W17:Y17"/>
    <mergeCell ref="Z17:AB17"/>
    <mergeCell ref="AC17:AE17"/>
    <mergeCell ref="Z18:AB18"/>
    <mergeCell ref="AC18:AE18"/>
    <mergeCell ref="C19:D19"/>
    <mergeCell ref="F19:G19"/>
    <mergeCell ref="H19:J19"/>
    <mergeCell ref="P19:R19"/>
    <mergeCell ref="T19:V19"/>
    <mergeCell ref="W19:Y19"/>
    <mergeCell ref="Z19:AB19"/>
    <mergeCell ref="AC19:AE19"/>
    <mergeCell ref="C18:D18"/>
    <mergeCell ref="F18:G18"/>
    <mergeCell ref="H18:J18"/>
    <mergeCell ref="P18:R18"/>
    <mergeCell ref="T18:V18"/>
    <mergeCell ref="W18:Y18"/>
    <mergeCell ref="Z20:AB20"/>
    <mergeCell ref="AC20:AE20"/>
    <mergeCell ref="C21:D21"/>
    <mergeCell ref="F21:G21"/>
    <mergeCell ref="H21:J21"/>
    <mergeCell ref="P21:R21"/>
    <mergeCell ref="T21:V21"/>
    <mergeCell ref="W21:Y21"/>
    <mergeCell ref="Z21:AB21"/>
    <mergeCell ref="AC21:AE21"/>
    <mergeCell ref="C20:D20"/>
    <mergeCell ref="F20:G20"/>
    <mergeCell ref="H20:J20"/>
    <mergeCell ref="P20:R20"/>
    <mergeCell ref="T20:V20"/>
    <mergeCell ref="W20:Y20"/>
    <mergeCell ref="B23:D23"/>
    <mergeCell ref="E23:G23"/>
    <mergeCell ref="H23:R23"/>
    <mergeCell ref="T23:AE23"/>
    <mergeCell ref="B24:R24"/>
    <mergeCell ref="D25:F25"/>
    <mergeCell ref="G25:R25"/>
    <mergeCell ref="T25:W25"/>
    <mergeCell ref="X25:Y25"/>
    <mergeCell ref="Z25:AA25"/>
    <mergeCell ref="AB25:AC25"/>
    <mergeCell ref="AD25:AE25"/>
    <mergeCell ref="T30:V30"/>
    <mergeCell ref="W30:Y30"/>
    <mergeCell ref="AD27:AE27"/>
    <mergeCell ref="C29:G29"/>
    <mergeCell ref="H29:J29"/>
    <mergeCell ref="K29:O29"/>
    <mergeCell ref="P29:R29"/>
    <mergeCell ref="T29:V29"/>
    <mergeCell ref="W29:Y29"/>
    <mergeCell ref="Z29:AB29"/>
    <mergeCell ref="AC29:AE29"/>
    <mergeCell ref="D27:F27"/>
    <mergeCell ref="G27:R27"/>
    <mergeCell ref="T27:W27"/>
    <mergeCell ref="X27:Y27"/>
    <mergeCell ref="Z27:AA27"/>
    <mergeCell ref="AB27:AC27"/>
    <mergeCell ref="A1:AF1"/>
    <mergeCell ref="F2:W2"/>
    <mergeCell ref="A33:AF33"/>
    <mergeCell ref="Z30:AB30"/>
    <mergeCell ref="AC30:AE30"/>
    <mergeCell ref="C31:D31"/>
    <mergeCell ref="F31:G31"/>
    <mergeCell ref="H31:J31"/>
    <mergeCell ref="P31:R31"/>
    <mergeCell ref="T31:V31"/>
    <mergeCell ref="W31:Y31"/>
    <mergeCell ref="Z31:AB31"/>
    <mergeCell ref="AC31:AE31"/>
    <mergeCell ref="D26:F26"/>
    <mergeCell ref="G26:R26"/>
    <mergeCell ref="T26:W26"/>
    <mergeCell ref="X26:Y26"/>
    <mergeCell ref="Z26:AA26"/>
    <mergeCell ref="AB26:AC26"/>
    <mergeCell ref="AD26:AE26"/>
    <mergeCell ref="C30:D30"/>
    <mergeCell ref="F30:G30"/>
    <mergeCell ref="H30:J30"/>
    <mergeCell ref="P30:R30"/>
    <mergeCell ref="F34:W34"/>
    <mergeCell ref="X34:AC34"/>
    <mergeCell ref="AD34:AF34"/>
    <mergeCell ref="C32:D32"/>
    <mergeCell ref="F32:G32"/>
    <mergeCell ref="H32:J32"/>
    <mergeCell ref="P32:R32"/>
    <mergeCell ref="T32:V32"/>
    <mergeCell ref="W32:Y32"/>
    <mergeCell ref="Z32:AB32"/>
    <mergeCell ref="AC32:AE32"/>
    <mergeCell ref="V37:X37"/>
    <mergeCell ref="Y37:AA37"/>
    <mergeCell ref="B38:D38"/>
    <mergeCell ref="P38:R38"/>
    <mergeCell ref="S38:U38"/>
    <mergeCell ref="V38:X38"/>
    <mergeCell ref="Y38:AA38"/>
    <mergeCell ref="B37:D37"/>
    <mergeCell ref="E37:G37"/>
    <mergeCell ref="H37:J37"/>
    <mergeCell ref="K37:O37"/>
    <mergeCell ref="P37:R37"/>
    <mergeCell ref="S37:U37"/>
    <mergeCell ref="B40:D40"/>
    <mergeCell ref="P40:R40"/>
    <mergeCell ref="S40:U40"/>
    <mergeCell ref="V40:X40"/>
    <mergeCell ref="Y40:AA40"/>
    <mergeCell ref="AD40:AF40"/>
    <mergeCell ref="AC38:AF38"/>
    <mergeCell ref="B39:D39"/>
    <mergeCell ref="P39:R39"/>
    <mergeCell ref="S39:U39"/>
    <mergeCell ref="V39:X39"/>
    <mergeCell ref="Y39:AA39"/>
    <mergeCell ref="AD39:AF39"/>
    <mergeCell ref="AD41:AF41"/>
    <mergeCell ref="B42:D42"/>
    <mergeCell ref="E42:G42"/>
    <mergeCell ref="H42:J42"/>
    <mergeCell ref="K42:O42"/>
    <mergeCell ref="P42:R42"/>
    <mergeCell ref="S42:U42"/>
    <mergeCell ref="V42:X42"/>
    <mergeCell ref="Y42:AA42"/>
    <mergeCell ref="AD42:AF42"/>
    <mergeCell ref="B44:D44"/>
    <mergeCell ref="P44:R44"/>
    <mergeCell ref="S44:U44"/>
    <mergeCell ref="V44:X44"/>
    <mergeCell ref="Y44:AA44"/>
    <mergeCell ref="AD44:AF44"/>
    <mergeCell ref="B43:D43"/>
    <mergeCell ref="P43:R43"/>
    <mergeCell ref="S43:U43"/>
    <mergeCell ref="V43:X43"/>
    <mergeCell ref="Y43:AA43"/>
    <mergeCell ref="AD43:AF43"/>
    <mergeCell ref="B45:D45"/>
    <mergeCell ref="P45:R45"/>
    <mergeCell ref="S45:U45"/>
    <mergeCell ref="V45:X45"/>
    <mergeCell ref="Y45:AA45"/>
    <mergeCell ref="C47:G47"/>
    <mergeCell ref="H47:J47"/>
    <mergeCell ref="K47:O47"/>
    <mergeCell ref="P47:R47"/>
    <mergeCell ref="T47:V47"/>
    <mergeCell ref="W47:Y47"/>
    <mergeCell ref="Z47:AB47"/>
    <mergeCell ref="AC47:AE47"/>
    <mergeCell ref="C48:D48"/>
    <mergeCell ref="F48:G48"/>
    <mergeCell ref="H48:J48"/>
    <mergeCell ref="P48:R48"/>
    <mergeCell ref="T48:V48"/>
    <mergeCell ref="W48:Y48"/>
    <mergeCell ref="Z48:AB48"/>
    <mergeCell ref="AC48:AE48"/>
    <mergeCell ref="C49:D49"/>
    <mergeCell ref="F49:G49"/>
    <mergeCell ref="H49:J49"/>
    <mergeCell ref="P49:R49"/>
    <mergeCell ref="T49:V49"/>
    <mergeCell ref="W49:Y49"/>
    <mergeCell ref="Z49:AB49"/>
    <mergeCell ref="AC49:AE49"/>
    <mergeCell ref="Z50:AB50"/>
    <mergeCell ref="AC50:AE50"/>
    <mergeCell ref="C51:D51"/>
    <mergeCell ref="F51:G51"/>
    <mergeCell ref="H51:J51"/>
    <mergeCell ref="P51:R51"/>
    <mergeCell ref="T51:V51"/>
    <mergeCell ref="W51:Y51"/>
    <mergeCell ref="Z51:AB51"/>
    <mergeCell ref="AC51:AE51"/>
    <mergeCell ref="C50:D50"/>
    <mergeCell ref="F50:G50"/>
    <mergeCell ref="H50:J50"/>
    <mergeCell ref="P50:R50"/>
    <mergeCell ref="T50:V50"/>
    <mergeCell ref="W50:Y50"/>
    <mergeCell ref="Z52:AB52"/>
    <mergeCell ref="AC52:AE52"/>
    <mergeCell ref="C53:D53"/>
    <mergeCell ref="F53:G53"/>
    <mergeCell ref="H53:J53"/>
    <mergeCell ref="P53:R53"/>
    <mergeCell ref="T53:V53"/>
    <mergeCell ref="W53:Y53"/>
    <mergeCell ref="Z53:AB53"/>
    <mergeCell ref="AC53:AE53"/>
    <mergeCell ref="C52:D52"/>
    <mergeCell ref="F52:G52"/>
    <mergeCell ref="H52:J52"/>
    <mergeCell ref="P52:R52"/>
    <mergeCell ref="T52:V52"/>
    <mergeCell ref="W52:Y52"/>
    <mergeCell ref="B55:D55"/>
    <mergeCell ref="E55:G55"/>
    <mergeCell ref="H55:R55"/>
    <mergeCell ref="T55:AE55"/>
    <mergeCell ref="B56:R56"/>
    <mergeCell ref="D57:F57"/>
    <mergeCell ref="G57:R57"/>
    <mergeCell ref="T57:W57"/>
    <mergeCell ref="X57:Y57"/>
    <mergeCell ref="Z57:AA57"/>
    <mergeCell ref="AB57:AC57"/>
    <mergeCell ref="AD57:AE57"/>
    <mergeCell ref="D58:F58"/>
    <mergeCell ref="G58:R58"/>
    <mergeCell ref="T58:W58"/>
    <mergeCell ref="X58:Y58"/>
    <mergeCell ref="Z58:AA58"/>
    <mergeCell ref="AB58:AC58"/>
    <mergeCell ref="AD58:AE58"/>
    <mergeCell ref="AD59:AE59"/>
    <mergeCell ref="C61:G61"/>
    <mergeCell ref="H61:J61"/>
    <mergeCell ref="K61:O61"/>
    <mergeCell ref="P61:R61"/>
    <mergeCell ref="T61:V61"/>
    <mergeCell ref="W61:Y61"/>
    <mergeCell ref="Z61:AB61"/>
    <mergeCell ref="AC61:AE61"/>
    <mergeCell ref="D59:F59"/>
    <mergeCell ref="G59:R59"/>
    <mergeCell ref="T59:W59"/>
    <mergeCell ref="X59:Y59"/>
    <mergeCell ref="Z59:AA59"/>
    <mergeCell ref="AB59:AC59"/>
    <mergeCell ref="Z62:AB62"/>
    <mergeCell ref="AC62:AE62"/>
    <mergeCell ref="C63:D63"/>
    <mergeCell ref="F63:G63"/>
    <mergeCell ref="H63:J63"/>
    <mergeCell ref="P63:R63"/>
    <mergeCell ref="T63:V63"/>
    <mergeCell ref="W63:Y63"/>
    <mergeCell ref="Z63:AB63"/>
    <mergeCell ref="AC63:AE63"/>
    <mergeCell ref="C62:D62"/>
    <mergeCell ref="F62:G62"/>
    <mergeCell ref="H62:J62"/>
    <mergeCell ref="P62:R62"/>
    <mergeCell ref="T62:V62"/>
    <mergeCell ref="W62:Y62"/>
    <mergeCell ref="Z64:AB64"/>
    <mergeCell ref="AC64:AE64"/>
    <mergeCell ref="A65:AF65"/>
    <mergeCell ref="F66:W66"/>
    <mergeCell ref="X66:AC66"/>
    <mergeCell ref="AD66:AF66"/>
    <mergeCell ref="C64:D64"/>
    <mergeCell ref="F64:G64"/>
    <mergeCell ref="H64:J64"/>
    <mergeCell ref="P64:R64"/>
    <mergeCell ref="T64:V64"/>
    <mergeCell ref="W64:Y64"/>
    <mergeCell ref="V69:X69"/>
    <mergeCell ref="Y69:AA69"/>
    <mergeCell ref="B70:D70"/>
    <mergeCell ref="P70:R70"/>
    <mergeCell ref="S70:U70"/>
    <mergeCell ref="V70:X70"/>
    <mergeCell ref="Y70:AA70"/>
    <mergeCell ref="B69:D69"/>
    <mergeCell ref="E69:G69"/>
    <mergeCell ref="H69:J69"/>
    <mergeCell ref="K69:O69"/>
    <mergeCell ref="P69:R69"/>
    <mergeCell ref="S69:U69"/>
    <mergeCell ref="B72:D72"/>
    <mergeCell ref="P72:R72"/>
    <mergeCell ref="S72:U72"/>
    <mergeCell ref="V72:X72"/>
    <mergeCell ref="Y72:AA72"/>
    <mergeCell ref="AD72:AF72"/>
    <mergeCell ref="AC70:AF70"/>
    <mergeCell ref="B71:D71"/>
    <mergeCell ref="P71:R71"/>
    <mergeCell ref="S71:U71"/>
    <mergeCell ref="V71:X71"/>
    <mergeCell ref="Y71:AA71"/>
    <mergeCell ref="AD71:AF71"/>
    <mergeCell ref="AD73:AF73"/>
    <mergeCell ref="B74:D74"/>
    <mergeCell ref="E74:G74"/>
    <mergeCell ref="H74:J74"/>
    <mergeCell ref="K74:O74"/>
    <mergeCell ref="P74:R74"/>
    <mergeCell ref="S74:U74"/>
    <mergeCell ref="V74:X74"/>
    <mergeCell ref="Y74:AA74"/>
    <mergeCell ref="AD74:AF74"/>
    <mergeCell ref="B76:D76"/>
    <mergeCell ref="P76:R76"/>
    <mergeCell ref="S76:U76"/>
    <mergeCell ref="V76:X76"/>
    <mergeCell ref="Y76:AA76"/>
    <mergeCell ref="AD76:AF76"/>
    <mergeCell ref="B75:D75"/>
    <mergeCell ref="P75:R75"/>
    <mergeCell ref="S75:U75"/>
    <mergeCell ref="V75:X75"/>
    <mergeCell ref="Y75:AA75"/>
    <mergeCell ref="AD75:AF75"/>
    <mergeCell ref="B77:D77"/>
    <mergeCell ref="P77:R77"/>
    <mergeCell ref="S77:U77"/>
    <mergeCell ref="V77:X77"/>
    <mergeCell ref="Y77:AA77"/>
    <mergeCell ref="C79:G79"/>
    <mergeCell ref="H79:J79"/>
    <mergeCell ref="K79:O79"/>
    <mergeCell ref="P79:R79"/>
    <mergeCell ref="T79:V79"/>
    <mergeCell ref="W79:Y79"/>
    <mergeCell ref="Z79:AB79"/>
    <mergeCell ref="AC79:AE79"/>
    <mergeCell ref="C80:D80"/>
    <mergeCell ref="F80:G80"/>
    <mergeCell ref="H80:J80"/>
    <mergeCell ref="P80:R80"/>
    <mergeCell ref="T80:V80"/>
    <mergeCell ref="W80:Y80"/>
    <mergeCell ref="Z80:AB80"/>
    <mergeCell ref="AC80:AE80"/>
    <mergeCell ref="C81:D81"/>
    <mergeCell ref="F81:G81"/>
    <mergeCell ref="H81:J81"/>
    <mergeCell ref="P81:R81"/>
    <mergeCell ref="T81:V81"/>
    <mergeCell ref="W81:Y81"/>
    <mergeCell ref="Z81:AB81"/>
    <mergeCell ref="AC81:AE81"/>
    <mergeCell ref="Z82:AB82"/>
    <mergeCell ref="AC82:AE82"/>
    <mergeCell ref="C83:D83"/>
    <mergeCell ref="F83:G83"/>
    <mergeCell ref="H83:J83"/>
    <mergeCell ref="P83:R83"/>
    <mergeCell ref="T83:V83"/>
    <mergeCell ref="W83:Y83"/>
    <mergeCell ref="Z83:AB83"/>
    <mergeCell ref="AC83:AE83"/>
    <mergeCell ref="C82:D82"/>
    <mergeCell ref="F82:G82"/>
    <mergeCell ref="H82:J82"/>
    <mergeCell ref="P82:R82"/>
    <mergeCell ref="T82:V82"/>
    <mergeCell ref="W82:Y82"/>
    <mergeCell ref="Z84:AB84"/>
    <mergeCell ref="AC84:AE84"/>
    <mergeCell ref="C85:D85"/>
    <mergeCell ref="F85:G85"/>
    <mergeCell ref="H85:J85"/>
    <mergeCell ref="P85:R85"/>
    <mergeCell ref="T85:V85"/>
    <mergeCell ref="W85:Y85"/>
    <mergeCell ref="Z85:AB85"/>
    <mergeCell ref="AC85:AE85"/>
    <mergeCell ref="C84:D84"/>
    <mergeCell ref="F84:G84"/>
    <mergeCell ref="H84:J84"/>
    <mergeCell ref="P84:R84"/>
    <mergeCell ref="T84:V84"/>
    <mergeCell ref="W84:Y84"/>
    <mergeCell ref="B87:D87"/>
    <mergeCell ref="E87:G87"/>
    <mergeCell ref="H87:R87"/>
    <mergeCell ref="T87:AE87"/>
    <mergeCell ref="B88:R88"/>
    <mergeCell ref="D89:F89"/>
    <mergeCell ref="G89:R89"/>
    <mergeCell ref="T89:W89"/>
    <mergeCell ref="X89:Y89"/>
    <mergeCell ref="Z89:AA89"/>
    <mergeCell ref="AB89:AC89"/>
    <mergeCell ref="AD89:AE89"/>
    <mergeCell ref="D90:F90"/>
    <mergeCell ref="G90:R90"/>
    <mergeCell ref="T90:W90"/>
    <mergeCell ref="X90:Y90"/>
    <mergeCell ref="Z90:AA90"/>
    <mergeCell ref="AB90:AC90"/>
    <mergeCell ref="AD90:AE90"/>
    <mergeCell ref="AD91:AE91"/>
    <mergeCell ref="C93:G93"/>
    <mergeCell ref="H93:J93"/>
    <mergeCell ref="K93:O93"/>
    <mergeCell ref="P93:R93"/>
    <mergeCell ref="T93:V93"/>
    <mergeCell ref="W93:Y93"/>
    <mergeCell ref="Z93:AB93"/>
    <mergeCell ref="AC93:AE93"/>
    <mergeCell ref="D91:F91"/>
    <mergeCell ref="G91:R91"/>
    <mergeCell ref="T91:W91"/>
    <mergeCell ref="X91:Y91"/>
    <mergeCell ref="Z91:AA91"/>
    <mergeCell ref="AB91:AC91"/>
    <mergeCell ref="Z94:AB94"/>
    <mergeCell ref="AC94:AE94"/>
    <mergeCell ref="C95:D95"/>
    <mergeCell ref="F95:G95"/>
    <mergeCell ref="H95:J95"/>
    <mergeCell ref="P95:R95"/>
    <mergeCell ref="T95:V95"/>
    <mergeCell ref="W95:Y95"/>
    <mergeCell ref="Z95:AB95"/>
    <mergeCell ref="AC95:AE95"/>
    <mergeCell ref="C94:D94"/>
    <mergeCell ref="F94:G94"/>
    <mergeCell ref="H94:J94"/>
    <mergeCell ref="P94:R94"/>
    <mergeCell ref="T94:V94"/>
    <mergeCell ref="W94:Y94"/>
    <mergeCell ref="Z96:AB96"/>
    <mergeCell ref="AC96:AE96"/>
    <mergeCell ref="A97:AF97"/>
    <mergeCell ref="F98:W98"/>
    <mergeCell ref="X98:AC98"/>
    <mergeCell ref="AD98:AF98"/>
    <mergeCell ref="C96:D96"/>
    <mergeCell ref="F96:G96"/>
    <mergeCell ref="H96:J96"/>
    <mergeCell ref="P96:R96"/>
    <mergeCell ref="T96:V96"/>
    <mergeCell ref="W96:Y96"/>
    <mergeCell ref="V101:X101"/>
    <mergeCell ref="Y101:AA101"/>
    <mergeCell ref="B102:D102"/>
    <mergeCell ref="P102:R102"/>
    <mergeCell ref="S102:U102"/>
    <mergeCell ref="V102:X102"/>
    <mergeCell ref="Y102:AA102"/>
    <mergeCell ref="B101:D101"/>
    <mergeCell ref="E101:G101"/>
    <mergeCell ref="H101:J101"/>
    <mergeCell ref="K101:O101"/>
    <mergeCell ref="P101:R101"/>
    <mergeCell ref="S101:U101"/>
    <mergeCell ref="B104:D104"/>
    <mergeCell ref="P104:R104"/>
    <mergeCell ref="S104:U104"/>
    <mergeCell ref="V104:X104"/>
    <mergeCell ref="Y104:AA104"/>
    <mergeCell ref="AD104:AF104"/>
    <mergeCell ref="AC102:AF102"/>
    <mergeCell ref="B103:D103"/>
    <mergeCell ref="P103:R103"/>
    <mergeCell ref="S103:U103"/>
    <mergeCell ref="V103:X103"/>
    <mergeCell ref="Y103:AA103"/>
    <mergeCell ref="AD103:AF103"/>
    <mergeCell ref="AD105:AF105"/>
    <mergeCell ref="B106:D106"/>
    <mergeCell ref="E106:G106"/>
    <mergeCell ref="H106:J106"/>
    <mergeCell ref="K106:O106"/>
    <mergeCell ref="P106:R106"/>
    <mergeCell ref="S106:U106"/>
    <mergeCell ref="V106:X106"/>
    <mergeCell ref="Y106:AA106"/>
    <mergeCell ref="AD106:AF106"/>
    <mergeCell ref="B108:D108"/>
    <mergeCell ref="P108:R108"/>
    <mergeCell ref="S108:U108"/>
    <mergeCell ref="V108:X108"/>
    <mergeCell ref="Y108:AA108"/>
    <mergeCell ref="AD108:AF108"/>
    <mergeCell ref="B107:D107"/>
    <mergeCell ref="P107:R107"/>
    <mergeCell ref="S107:U107"/>
    <mergeCell ref="V107:X107"/>
    <mergeCell ref="Y107:AA107"/>
    <mergeCell ref="AD107:AF107"/>
    <mergeCell ref="B109:D109"/>
    <mergeCell ref="P109:R109"/>
    <mergeCell ref="S109:U109"/>
    <mergeCell ref="V109:X109"/>
    <mergeCell ref="Y109:AA109"/>
    <mergeCell ref="C111:G111"/>
    <mergeCell ref="H111:J111"/>
    <mergeCell ref="K111:O111"/>
    <mergeCell ref="P111:R111"/>
    <mergeCell ref="T111:V111"/>
    <mergeCell ref="W111:Y111"/>
    <mergeCell ref="Z111:AB111"/>
    <mergeCell ref="AC111:AE111"/>
    <mergeCell ref="C112:D112"/>
    <mergeCell ref="F112:G112"/>
    <mergeCell ref="H112:J112"/>
    <mergeCell ref="P112:R112"/>
    <mergeCell ref="T112:V112"/>
    <mergeCell ref="W112:Y112"/>
    <mergeCell ref="Z112:AB112"/>
    <mergeCell ref="AC112:AE112"/>
    <mergeCell ref="C113:D113"/>
    <mergeCell ref="F113:G113"/>
    <mergeCell ref="H113:J113"/>
    <mergeCell ref="P113:R113"/>
    <mergeCell ref="T113:V113"/>
    <mergeCell ref="W113:Y113"/>
    <mergeCell ref="Z113:AB113"/>
    <mergeCell ref="AC113:AE113"/>
    <mergeCell ref="Z114:AB114"/>
    <mergeCell ref="AC114:AE114"/>
    <mergeCell ref="C115:D115"/>
    <mergeCell ref="F115:G115"/>
    <mergeCell ref="H115:J115"/>
    <mergeCell ref="P115:R115"/>
    <mergeCell ref="T115:V115"/>
    <mergeCell ref="W115:Y115"/>
    <mergeCell ref="Z115:AB115"/>
    <mergeCell ref="AC115:AE115"/>
    <mergeCell ref="C114:D114"/>
    <mergeCell ref="F114:G114"/>
    <mergeCell ref="H114:J114"/>
    <mergeCell ref="P114:R114"/>
    <mergeCell ref="T114:V114"/>
    <mergeCell ref="W114:Y114"/>
    <mergeCell ref="Z116:AB116"/>
    <mergeCell ref="AC116:AE116"/>
    <mergeCell ref="C117:D117"/>
    <mergeCell ref="F117:G117"/>
    <mergeCell ref="H117:J117"/>
    <mergeCell ref="P117:R117"/>
    <mergeCell ref="T117:V117"/>
    <mergeCell ref="W117:Y117"/>
    <mergeCell ref="Z117:AB117"/>
    <mergeCell ref="AC117:AE117"/>
    <mergeCell ref="C116:D116"/>
    <mergeCell ref="F116:G116"/>
    <mergeCell ref="H116:J116"/>
    <mergeCell ref="P116:R116"/>
    <mergeCell ref="T116:V116"/>
    <mergeCell ref="W116:Y116"/>
    <mergeCell ref="T123:W123"/>
    <mergeCell ref="X123:Y123"/>
    <mergeCell ref="B119:D119"/>
    <mergeCell ref="E119:G119"/>
    <mergeCell ref="H119:R119"/>
    <mergeCell ref="T119:AE119"/>
    <mergeCell ref="B120:R120"/>
    <mergeCell ref="D121:F121"/>
    <mergeCell ref="G121:R121"/>
    <mergeCell ref="T121:W121"/>
    <mergeCell ref="X121:Y121"/>
    <mergeCell ref="Z121:AA121"/>
    <mergeCell ref="AB121:AC121"/>
    <mergeCell ref="AD121:AE121"/>
    <mergeCell ref="Z127:AB127"/>
    <mergeCell ref="AC127:AE127"/>
    <mergeCell ref="D122:F122"/>
    <mergeCell ref="G122:R122"/>
    <mergeCell ref="T122:W122"/>
    <mergeCell ref="X122:Y122"/>
    <mergeCell ref="Z122:AA122"/>
    <mergeCell ref="AB122:AC122"/>
    <mergeCell ref="AD122:AE122"/>
    <mergeCell ref="H126:J126"/>
    <mergeCell ref="P126:R126"/>
    <mergeCell ref="T126:V126"/>
    <mergeCell ref="W126:Y126"/>
    <mergeCell ref="AD123:AE123"/>
    <mergeCell ref="C125:G125"/>
    <mergeCell ref="H125:J125"/>
    <mergeCell ref="K125:O125"/>
    <mergeCell ref="P125:R125"/>
    <mergeCell ref="T125:V125"/>
    <mergeCell ref="W125:Y125"/>
    <mergeCell ref="Z125:AB125"/>
    <mergeCell ref="AC125:AE125"/>
    <mergeCell ref="D123:F123"/>
    <mergeCell ref="G123:R123"/>
    <mergeCell ref="C126:D126"/>
    <mergeCell ref="F126:G126"/>
    <mergeCell ref="Z123:AA123"/>
    <mergeCell ref="AB123:AC123"/>
    <mergeCell ref="Z128:AB128"/>
    <mergeCell ref="AC128:AE128"/>
    <mergeCell ref="B4:F4"/>
    <mergeCell ref="B36:F36"/>
    <mergeCell ref="B68:F68"/>
    <mergeCell ref="B100:F100"/>
    <mergeCell ref="C128:D128"/>
    <mergeCell ref="F128:G128"/>
    <mergeCell ref="H128:J128"/>
    <mergeCell ref="P128:R128"/>
    <mergeCell ref="T128:V128"/>
    <mergeCell ref="W128:Y128"/>
    <mergeCell ref="Z126:AB126"/>
    <mergeCell ref="AC126:AE126"/>
    <mergeCell ref="C127:D127"/>
    <mergeCell ref="F127:G127"/>
    <mergeCell ref="H127:J127"/>
    <mergeCell ref="P127:R127"/>
    <mergeCell ref="T127:V127"/>
    <mergeCell ref="W127:Y127"/>
  </mergeCells>
  <phoneticPr fontId="2"/>
  <pageMargins left="0.2" right="0.2" top="0.43" bottom="0.28000000000000003" header="0.3" footer="0.18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大会要項</vt:lpstr>
      <vt:lpstr>1日目 </vt:lpstr>
      <vt:lpstr>1日目  (印刷用)</vt:lpstr>
      <vt:lpstr>Sheet4</vt:lpstr>
      <vt:lpstr>2日目</vt:lpstr>
      <vt:lpstr>'1日目 '!Print_Area</vt:lpstr>
      <vt:lpstr>'1日目  (印刷用)'!Print_Area</vt:lpstr>
    </vt:vector>
  </TitlesOfParts>
  <Company>MEMC.ｉｎｃ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Isikawa</dc:creator>
  <cp:lastModifiedBy>User</cp:lastModifiedBy>
  <cp:lastPrinted>2024-04-18T01:00:07Z</cp:lastPrinted>
  <dcterms:created xsi:type="dcterms:W3CDTF">2001-10-25T20:20:00Z</dcterms:created>
  <dcterms:modified xsi:type="dcterms:W3CDTF">2024-04-21T01:34:58Z</dcterms:modified>
</cp:coreProperties>
</file>